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carsten.stang\Documents\Documents\Documents – Kopi\Privat\Privat\Tennis\2022\Årsmøte\"/>
    </mc:Choice>
  </mc:AlternateContent>
  <xr:revisionPtr revIDLastSave="0" documentId="8_{611B3366-803B-4068-A0AD-C3D9D7EFF23A}" xr6:coauthVersionLast="47" xr6:coauthVersionMax="47" xr10:uidLastSave="{00000000-0000-0000-0000-000000000000}"/>
  <bookViews>
    <workbookView xWindow="-110" yWindow="-110" windowWidth="19420" windowHeight="10420" xr2:uid="{00000000-000D-0000-FFFF-FFFF00000000}"/>
  </bookViews>
  <sheets>
    <sheet name="Budsjett 2022" sheetId="2" r:id="rId1"/>
  </sheets>
  <definedNames>
    <definedName name="_xlnm.Print_Area" localSheetId="0">'Budsjett 2022'!$A$1:$U$142</definedName>
    <definedName name="_xlnm.Print_Titles" localSheetId="0">'Budsjett 2022'!$1:$9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64" i="2" l="1"/>
  <c r="P15" i="2" l="1"/>
  <c r="R103" i="2"/>
  <c r="R104" i="2"/>
  <c r="R93" i="2"/>
  <c r="R94" i="2" s="1"/>
  <c r="R81" i="2"/>
  <c r="R42" i="2"/>
  <c r="R41" i="2"/>
  <c r="R39" i="2"/>
  <c r="P33" i="2"/>
  <c r="O33" i="2"/>
  <c r="R33" i="2"/>
  <c r="O29" i="2"/>
  <c r="P29" i="2"/>
  <c r="Q29" i="2"/>
  <c r="R29" i="2"/>
  <c r="R47" i="2" l="1"/>
  <c r="R45" i="2" s="1"/>
  <c r="O34" i="2"/>
  <c r="P34" i="2"/>
  <c r="R105" i="2"/>
  <c r="R46" i="2"/>
  <c r="R34" i="2"/>
  <c r="R50" i="2" l="1"/>
  <c r="R82" i="2" s="1"/>
  <c r="R83" i="2" s="1"/>
  <c r="R106" i="2" s="1"/>
  <c r="R107" i="2" s="1"/>
  <c r="R115" i="2" s="1"/>
</calcChain>
</file>

<file path=xl/sharedStrings.xml><?xml version="1.0" encoding="utf-8"?>
<sst xmlns="http://schemas.openxmlformats.org/spreadsheetml/2006/main" count="128" uniqueCount="121">
  <si>
    <t>Halden Tennisklubb</t>
  </si>
  <si>
    <t>Regnskapskonto</t>
  </si>
  <si>
    <t>Jan</t>
  </si>
  <si>
    <t>Febr</t>
  </si>
  <si>
    <t>Mars</t>
  </si>
  <si>
    <t>April</t>
  </si>
  <si>
    <t>Mai</t>
  </si>
  <si>
    <t>Juni</t>
  </si>
  <si>
    <t>Juli</t>
  </si>
  <si>
    <t>Aug</t>
  </si>
  <si>
    <t>Sept</t>
  </si>
  <si>
    <t>Okt</t>
  </si>
  <si>
    <t>Nov</t>
  </si>
  <si>
    <t>Des</t>
  </si>
  <si>
    <t>2021 t.o.m. 12-12</t>
  </si>
  <si>
    <t>Avvik</t>
  </si>
  <si>
    <t>Endring</t>
  </si>
  <si>
    <t>Driftsresultat</t>
  </si>
  <si>
    <r>
      <t>   </t>
    </r>
    <r>
      <rPr>
        <b/>
        <sz val="10"/>
        <color theme="1"/>
        <rFont val="Calibri"/>
        <family val="2"/>
        <scheme val="minor"/>
      </rPr>
      <t>Driftsinntekter</t>
    </r>
  </si>
  <si>
    <r>
      <t>      </t>
    </r>
    <r>
      <rPr>
        <b/>
        <sz val="10"/>
        <color theme="1"/>
        <rFont val="Calibri"/>
        <family val="2"/>
        <scheme val="minor"/>
      </rPr>
      <t>Salgsinntekter</t>
    </r>
  </si>
  <si>
    <t>         3000 Salgsinntekt, avgiftspliktig</t>
  </si>
  <si>
    <t>         3100 Salgsinntekt, avgiftsfri</t>
  </si>
  <si>
    <t>         3107 Salgsinntekt utførsel av varer og tjenester, avgiftsfri</t>
  </si>
  <si>
    <t>         3201 Medlemskontingent</t>
  </si>
  <si>
    <t>         3203 Treningsavgift ( Green Card )</t>
  </si>
  <si>
    <t>         3204 Utleie bedrifter</t>
  </si>
  <si>
    <t>         3205 Fast utleie (privat)</t>
  </si>
  <si>
    <t>         3206 Fast trening voksne</t>
  </si>
  <si>
    <t>         3207 Fast trening barn</t>
  </si>
  <si>
    <t>         3210 Utleie av trenere</t>
  </si>
  <si>
    <t>         3216 Turneringsinntekter</t>
  </si>
  <si>
    <t>         3218 Paratennis</t>
  </si>
  <si>
    <t>         3219 Grasrotandel</t>
  </si>
  <si>
    <t>         3220 Leie av bane (Matchi)</t>
  </si>
  <si>
    <r>
      <t>      </t>
    </r>
    <r>
      <rPr>
        <b/>
        <sz val="10"/>
        <color theme="1"/>
        <rFont val="Calibri"/>
        <family val="2"/>
        <scheme val="minor"/>
      </rPr>
      <t>Annen driftsinntekt</t>
    </r>
  </si>
  <si>
    <t>         3400 Spesielt offentlig tilskudd for tilvirkede/solgte varer</t>
  </si>
  <si>
    <t>         3900 Annen driftsrelatert inntekt</t>
  </si>
  <si>
    <r>
      <t>   </t>
    </r>
    <r>
      <rPr>
        <b/>
        <sz val="10"/>
        <color theme="1"/>
        <rFont val="Calibri"/>
        <family val="2"/>
        <scheme val="minor"/>
      </rPr>
      <t>Driftskostnader</t>
    </r>
  </si>
  <si>
    <r>
      <t>      </t>
    </r>
    <r>
      <rPr>
        <b/>
        <sz val="10"/>
        <color theme="1"/>
        <rFont val="Calibri"/>
        <family val="2"/>
        <scheme val="minor"/>
      </rPr>
      <t>Varekostnad</t>
    </r>
  </si>
  <si>
    <t>         4000 Innkjøp av råvarer og halvfabrikater</t>
  </si>
  <si>
    <t>         4300 Innkjøp av varer for videresalg</t>
  </si>
  <si>
    <r>
      <t>      </t>
    </r>
    <r>
      <rPr>
        <b/>
        <sz val="10"/>
        <color theme="1"/>
        <rFont val="Calibri"/>
        <family val="2"/>
        <scheme val="minor"/>
      </rPr>
      <t>Lønnskostnad</t>
    </r>
  </si>
  <si>
    <t>         5000 Lønn til ansatte</t>
  </si>
  <si>
    <t>         5020 Feriepenger</t>
  </si>
  <si>
    <t>         5095 Periodisering av lønn</t>
  </si>
  <si>
    <t>         5096 Periodisering av feriepenger</t>
  </si>
  <si>
    <t>         5400 Arbeidsgiveravgift</t>
  </si>
  <si>
    <t>         5401 Arbeidsgiveravgift av opptjente feriepenger</t>
  </si>
  <si>
    <t>         5495 Periodisering av arbeidsgiveravgift</t>
  </si>
  <si>
    <t>         5496 Periodisering av arbeidsgiveravgift av opptjente feriepenger</t>
  </si>
  <si>
    <t>         5990 Annen personalkostnad</t>
  </si>
  <si>
    <r>
      <t>      </t>
    </r>
    <r>
      <rPr>
        <b/>
        <sz val="10"/>
        <color theme="1"/>
        <rFont val="Calibri"/>
        <family val="2"/>
        <scheme val="minor"/>
      </rPr>
      <t>Annen driftskostnad</t>
    </r>
  </si>
  <si>
    <t>         6320 Renovasjon, vann, avløp o.l.</t>
  </si>
  <si>
    <t>         6340 Lys, varme</t>
  </si>
  <si>
    <t>         6360 Renhold</t>
  </si>
  <si>
    <t>         6400 Leie maskiner</t>
  </si>
  <si>
    <t>         6490 Annen leiekostnad</t>
  </si>
  <si>
    <t>         6500 Motordrevet verktøy</t>
  </si>
  <si>
    <t>         6540 Inventar</t>
  </si>
  <si>
    <t>         6560 Rekvisita</t>
  </si>
  <si>
    <t>         6570 Arbeidsklær og verneutstyr</t>
  </si>
  <si>
    <t>         6600 Reparasjon og vedlikehold bygninger</t>
  </si>
  <si>
    <t>         6620 Reparasjon og vedlikehold utstyr</t>
  </si>
  <si>
    <t>         6690 Reparasjon og vedlikehold annet</t>
  </si>
  <si>
    <t>         6705 Honorar regnskap</t>
  </si>
  <si>
    <t>         6790 Annen fremmed tjeneste</t>
  </si>
  <si>
    <t>         6800 Kontorrekvisita</t>
  </si>
  <si>
    <t>         6810 Data/EDB-kostnad</t>
  </si>
  <si>
    <t>         6860 Møte, kurs, oppdatering o.l.</t>
  </si>
  <si>
    <t>         6940 Porto</t>
  </si>
  <si>
    <t>         7000 Drivstoff, selskapets transportmidler</t>
  </si>
  <si>
    <t>         7320 Reklamekostnad</t>
  </si>
  <si>
    <t>         7400 Kontingent, fradragsberettiget</t>
  </si>
  <si>
    <t>         7500 Forsikringspremie</t>
  </si>
  <si>
    <t>         7600 Lisensavgift og royalties</t>
  </si>
  <si>
    <t>         7740 Øredifferanser</t>
  </si>
  <si>
    <t>         7770 Bank og kortgebyrer</t>
  </si>
  <si>
    <t>         7775 Kostnader Matchi</t>
  </si>
  <si>
    <t>         7790 Annen kostnad, fradragsberettiget</t>
  </si>
  <si>
    <t>         7830 Konstaterte tap på fordringer</t>
  </si>
  <si>
    <t>Finansinntekter og finanskostnader</t>
  </si>
  <si>
    <r>
      <t>   </t>
    </r>
    <r>
      <rPr>
        <b/>
        <sz val="10"/>
        <color theme="1"/>
        <rFont val="Calibri"/>
        <family val="2"/>
        <scheme val="minor"/>
      </rPr>
      <t>Finansinntekter</t>
    </r>
  </si>
  <si>
    <r>
      <t>      </t>
    </r>
    <r>
      <rPr>
        <b/>
        <sz val="10"/>
        <color theme="1"/>
        <rFont val="Calibri"/>
        <family val="2"/>
        <scheme val="minor"/>
      </rPr>
      <t>Annen finansinntekt</t>
    </r>
  </si>
  <si>
    <t>         8040 Renteinntekt, skattefri</t>
  </si>
  <si>
    <t>         8050 Annen renteinntekt</t>
  </si>
  <si>
    <t>         8070 Annen finansinntekt</t>
  </si>
  <si>
    <t>         8071 Aksjeutbytte</t>
  </si>
  <si>
    <t>         8078 Gevinst ved realisasjon av aksjer</t>
  </si>
  <si>
    <r>
      <t>   </t>
    </r>
    <r>
      <rPr>
        <b/>
        <sz val="10"/>
        <color theme="1"/>
        <rFont val="Calibri"/>
        <family val="2"/>
        <scheme val="minor"/>
      </rPr>
      <t>Finanskostnader</t>
    </r>
  </si>
  <si>
    <r>
      <t>      </t>
    </r>
    <r>
      <rPr>
        <b/>
        <sz val="10"/>
        <color theme="1"/>
        <rFont val="Calibri"/>
        <family val="2"/>
        <scheme val="minor"/>
      </rPr>
      <t>Nedskrivning av finansielle eiendeler</t>
    </r>
  </si>
  <si>
    <t>         8110 Nedskrivning av andre finansielle omløpsmidler</t>
  </si>
  <si>
    <r>
      <t>      </t>
    </r>
    <r>
      <rPr>
        <b/>
        <sz val="10"/>
        <color theme="1"/>
        <rFont val="Calibri"/>
        <family val="2"/>
        <scheme val="minor"/>
      </rPr>
      <t>Annen finanskostnad</t>
    </r>
  </si>
  <si>
    <t>         8150 Annen rentekostnad</t>
  </si>
  <si>
    <t>         8155 Purregebyrer og renter fra leverandører</t>
  </si>
  <si>
    <t>         8160 Valutatap (disagio)</t>
  </si>
  <si>
    <t>Netto finansresultat</t>
  </si>
  <si>
    <t>Ordinært resultat før skattekostnad</t>
  </si>
  <si>
    <t>Ordinært resultat</t>
  </si>
  <si>
    <t>Ekstraordinære poster</t>
  </si>
  <si>
    <t>   8410 Ekstraordinær gevinst ved salg av anleggsmidler</t>
  </si>
  <si>
    <t>   8450 Ekstraordinære offentlige tilskudd</t>
  </si>
  <si>
    <t>   8510 Ekstraordinær kostnad ved salg av anleggmidler</t>
  </si>
  <si>
    <t>   8590 Annen ekstraordinær kostnad</t>
  </si>
  <si>
    <t>Årsresultat</t>
  </si>
  <si>
    <t>Resultat (2021) - foreløpige tall</t>
  </si>
  <si>
    <t>2021 (foreløpig)</t>
  </si>
  <si>
    <t>Budsjett 2021</t>
  </si>
  <si>
    <t>Regnskap 2020</t>
  </si>
  <si>
    <t>Konto</t>
  </si>
  <si>
    <t>Budsjett 2022</t>
  </si>
  <si>
    <t>Resultatrapport og budsjett</t>
  </si>
  <si>
    <t>2022</t>
  </si>
  <si>
    <t>         3200 Salgsinntekt, Spons)</t>
  </si>
  <si>
    <r>
      <t>      </t>
    </r>
    <r>
      <rPr>
        <b/>
        <sz val="10"/>
        <color theme="1"/>
        <rFont val="Calibri"/>
        <family val="2"/>
        <scheme val="minor"/>
      </rPr>
      <t>Sum salgsinntekter</t>
    </r>
  </si>
  <si>
    <r>
      <t>      </t>
    </r>
    <r>
      <rPr>
        <b/>
        <sz val="10"/>
        <color theme="1"/>
        <rFont val="Calibri"/>
        <family val="2"/>
        <scheme val="minor"/>
      </rPr>
      <t>Sum annen driftsinntekt</t>
    </r>
  </si>
  <si>
    <r>
      <t>   </t>
    </r>
    <r>
      <rPr>
        <b/>
        <sz val="10"/>
        <color theme="1"/>
        <rFont val="Calibri"/>
        <family val="2"/>
        <scheme val="minor"/>
      </rPr>
      <t>Sum driftsinntekter</t>
    </r>
  </si>
  <si>
    <r>
      <t>      Sum v</t>
    </r>
    <r>
      <rPr>
        <b/>
        <sz val="10"/>
        <color theme="1"/>
        <rFont val="Calibri"/>
        <family val="2"/>
        <scheme val="minor"/>
      </rPr>
      <t>arekostnad</t>
    </r>
  </si>
  <si>
    <r>
      <t>      </t>
    </r>
    <r>
      <rPr>
        <b/>
        <sz val="10"/>
        <color theme="1"/>
        <rFont val="Calibri"/>
        <family val="2"/>
        <scheme val="minor"/>
      </rPr>
      <t>Sum lønnskostnad</t>
    </r>
  </si>
  <si>
    <r>
      <t>      </t>
    </r>
    <r>
      <rPr>
        <b/>
        <sz val="10"/>
        <color theme="1"/>
        <rFont val="Calibri"/>
        <family val="2"/>
        <scheme val="minor"/>
      </rPr>
      <t>Sum annen driftskostnad</t>
    </r>
  </si>
  <si>
    <r>
      <t>   </t>
    </r>
    <r>
      <rPr>
        <b/>
        <sz val="10"/>
        <color theme="1"/>
        <rFont val="Calibri"/>
        <family val="2"/>
        <scheme val="minor"/>
      </rPr>
      <t>Sum driftskostnader</t>
    </r>
  </si>
  <si>
    <t>         6900 El. Kommunikasjon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</si>
</sst>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5.4"/>
      <color theme="1"/>
      <name val="Calibri"/>
      <family val="2"/>
      <scheme val="minor"/>
    </font>
    <font>
      <b/>
      <sz val="12"/>
      <color theme="1"/>
      <name val="Calibri"/>
      <family val="2"/>
      <scheme val="minor"/>
    </font>
    <font>
      <b/>
      <sz val="10"/>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7E8E7"/>
        <bgColor indexed="64"/>
      </patternFill>
    </fill>
    <fill>
      <patternFill patternType="solid">
        <fgColor theme="9" tint="0.79998168889431442"/>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C2C2C2"/>
      </left>
      <right style="thin">
        <color rgb="FFC2C2C2"/>
      </right>
      <top style="thin">
        <color rgb="FFC2C2C2"/>
      </top>
      <bottom style="thin">
        <color rgb="FFC2C2C2"/>
      </bottom>
      <diagonal/>
    </border>
    <border>
      <left style="thin">
        <color rgb="FFC2C2C2"/>
      </left>
      <right/>
      <top style="thin">
        <color rgb="FFC2C2C2"/>
      </top>
      <bottom style="thin">
        <color rgb="FFC2C2C2"/>
      </bottom>
      <diagonal/>
    </border>
    <border>
      <left/>
      <right/>
      <top style="thin">
        <color rgb="FFC2C2C2"/>
      </top>
      <bottom style="thin">
        <color rgb="FFC2C2C2"/>
      </bottom>
      <diagonal/>
    </border>
    <border>
      <left/>
      <right style="thin">
        <color rgb="FFC2C2C2"/>
      </right>
      <top style="thin">
        <color rgb="FFC2C2C2"/>
      </top>
      <bottom style="thin">
        <color rgb="FFC2C2C2"/>
      </bottom>
      <diagonal/>
    </border>
    <border>
      <left style="thin">
        <color rgb="FFC2C2C2"/>
      </left>
      <right style="thin">
        <color rgb="FFC2C2C2"/>
      </right>
      <top style="thin">
        <color rgb="FFC2C2C2"/>
      </top>
      <bottom/>
      <diagonal/>
    </border>
    <border>
      <left style="thin">
        <color rgb="FFC2C2C2"/>
      </left>
      <right/>
      <top style="thin">
        <color rgb="FFC2C2C2"/>
      </top>
      <bottom/>
      <diagonal/>
    </border>
    <border>
      <left/>
      <right/>
      <top style="thin">
        <color rgb="FFC2C2C2"/>
      </top>
      <bottom/>
      <diagonal/>
    </border>
    <border>
      <left/>
      <right style="thin">
        <color rgb="FFC2C2C2"/>
      </right>
      <top style="thin">
        <color rgb="FFC2C2C2"/>
      </top>
      <bottom/>
      <diagonal/>
    </border>
    <border>
      <left style="thin">
        <color rgb="FFC2C2C2"/>
      </left>
      <right/>
      <top/>
      <bottom style="thin">
        <color rgb="FFC2C2C2"/>
      </bottom>
      <diagonal/>
    </border>
    <border>
      <left/>
      <right/>
      <top/>
      <bottom style="thin">
        <color rgb="FFC2C2C2"/>
      </bottom>
      <diagonal/>
    </border>
    <border>
      <left/>
      <right style="thin">
        <color rgb="FFC2C2C2"/>
      </right>
      <top/>
      <bottom style="thin">
        <color rgb="FFC2C2C2"/>
      </bottom>
      <diagonal/>
    </border>
    <border>
      <left style="thin">
        <color rgb="FFC2C2C2"/>
      </left>
      <right style="thin">
        <color rgb="FFC2C2C2"/>
      </right>
      <top style="thin">
        <color indexed="64"/>
      </top>
      <bottom/>
      <diagonal/>
    </border>
    <border>
      <left style="thin">
        <color rgb="FFC2C2C2"/>
      </left>
      <right/>
      <top/>
      <bottom/>
      <diagonal/>
    </border>
    <border>
      <left/>
      <right style="thin">
        <color rgb="FFC2C2C2"/>
      </right>
      <top/>
      <bottom/>
      <diagonal/>
    </border>
    <border>
      <left style="medium">
        <color indexed="64"/>
      </left>
      <right/>
      <top style="medium">
        <color indexed="64"/>
      </top>
      <bottom style="thin">
        <color rgb="FFC2C2C2"/>
      </bottom>
      <diagonal/>
    </border>
    <border>
      <left/>
      <right/>
      <top style="medium">
        <color indexed="64"/>
      </top>
      <bottom style="thin">
        <color rgb="FFC2C2C2"/>
      </bottom>
      <diagonal/>
    </border>
    <border>
      <left/>
      <right style="medium">
        <color indexed="64"/>
      </right>
      <top style="medium">
        <color indexed="64"/>
      </top>
      <bottom style="thin">
        <color rgb="FFC2C2C2"/>
      </bottom>
      <diagonal/>
    </border>
    <border>
      <left style="medium">
        <color indexed="64"/>
      </left>
      <right style="thin">
        <color rgb="FFC2C2C2"/>
      </right>
      <top style="thin">
        <color rgb="FFC2C2C2"/>
      </top>
      <bottom/>
      <diagonal/>
    </border>
    <border>
      <left/>
      <right style="medium">
        <color indexed="64"/>
      </right>
      <top style="thin">
        <color rgb="FFC2C2C2"/>
      </top>
      <bottom style="thin">
        <color rgb="FFC2C2C2"/>
      </bottom>
      <diagonal/>
    </border>
    <border>
      <left style="medium">
        <color indexed="64"/>
      </left>
      <right style="thin">
        <color rgb="FFC2C2C2"/>
      </right>
      <top/>
      <bottom style="medium">
        <color indexed="64"/>
      </bottom>
      <diagonal/>
    </border>
    <border>
      <left style="thin">
        <color rgb="FFC2C2C2"/>
      </left>
      <right style="thin">
        <color rgb="FFC2C2C2"/>
      </right>
      <top/>
      <bottom style="medium">
        <color indexed="64"/>
      </bottom>
      <diagonal/>
    </border>
    <border>
      <left style="thin">
        <color rgb="FFC2C2C2"/>
      </left>
      <right style="thin">
        <color rgb="FFC2C2C2"/>
      </right>
      <top style="thin">
        <color rgb="FFC2C2C2"/>
      </top>
      <bottom style="medium">
        <color indexed="64"/>
      </bottom>
      <diagonal/>
    </border>
    <border>
      <left style="thin">
        <color rgb="FFC2C2C2"/>
      </left>
      <right style="medium">
        <color indexed="64"/>
      </right>
      <top style="thin">
        <color rgb="FFC2C2C2"/>
      </top>
      <bottom style="medium">
        <color indexed="64"/>
      </bottom>
      <diagonal/>
    </border>
  </borders>
  <cellStyleXfs count="43">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8">
    <xf numFmtId="0" fontId="0" fillId="0" borderId="0" xfId="0"/>
    <xf numFmtId="49" fontId="19" fillId="0" borderId="0" xfId="0" applyNumberFormat="1" applyFont="1"/>
    <xf numFmtId="49" fontId="20" fillId="0" borderId="0" xfId="0" applyNumberFormat="1" applyFont="1"/>
    <xf numFmtId="49" fontId="16" fillId="0" borderId="0" xfId="0" applyNumberFormat="1" applyFont="1"/>
    <xf numFmtId="0" fontId="18" fillId="0" borderId="10" xfId="0" applyFont="1" applyBorder="1" applyAlignment="1">
      <alignment vertical="top" wrapText="1"/>
    </xf>
    <xf numFmtId="0" fontId="18" fillId="0" borderId="10" xfId="0" applyFont="1" applyBorder="1" applyAlignment="1">
      <alignment vertical="top"/>
    </xf>
    <xf numFmtId="0" fontId="0" fillId="0" borderId="10" xfId="0" applyBorder="1" applyAlignment="1">
      <alignment vertical="top" wrapText="1"/>
    </xf>
    <xf numFmtId="0" fontId="21" fillId="0" borderId="10" xfId="0" applyFont="1" applyBorder="1" applyAlignment="1">
      <alignment vertical="top" wrapText="1"/>
    </xf>
    <xf numFmtId="0" fontId="21" fillId="0" borderId="10" xfId="0" applyFont="1" applyBorder="1" applyAlignment="1">
      <alignment vertical="top"/>
    </xf>
    <xf numFmtId="0" fontId="18" fillId="33" borderId="11" xfId="0" applyFont="1" applyFill="1" applyBorder="1" applyAlignment="1">
      <alignment vertical="center" wrapText="1"/>
    </xf>
    <xf numFmtId="0" fontId="18" fillId="33" borderId="12" xfId="0" applyFont="1" applyFill="1" applyBorder="1" applyAlignment="1">
      <alignment vertical="center" wrapText="1"/>
    </xf>
    <xf numFmtId="0" fontId="18" fillId="33" borderId="21" xfId="0" applyFont="1" applyFill="1" applyBorder="1" applyAlignment="1">
      <alignment horizontal="left" vertical="center" wrapText="1"/>
    </xf>
    <xf numFmtId="0" fontId="0" fillId="0" borderId="12" xfId="0" applyBorder="1" applyAlignment="1">
      <alignment vertical="top" wrapText="1"/>
    </xf>
    <xf numFmtId="0" fontId="18" fillId="33" borderId="28" xfId="0" applyFont="1" applyFill="1" applyBorder="1" applyAlignment="1">
      <alignment vertical="center" wrapText="1"/>
    </xf>
    <xf numFmtId="0" fontId="18" fillId="33" borderId="30" xfId="0" applyFont="1" applyFill="1" applyBorder="1" applyAlignment="1">
      <alignment horizontal="left" vertical="center" wrapText="1"/>
    </xf>
    <xf numFmtId="0" fontId="18" fillId="33" borderId="31" xfId="0" applyFont="1" applyFill="1" applyBorder="1" applyAlignment="1">
      <alignment horizontal="left" vertical="center" wrapText="1"/>
    </xf>
    <xf numFmtId="0" fontId="18" fillId="33" borderId="32" xfId="0" applyFont="1" applyFill="1" applyBorder="1" applyAlignment="1">
      <alignment horizontal="left" vertical="center" wrapText="1"/>
    </xf>
    <xf numFmtId="164" fontId="21" fillId="34" borderId="10" xfId="1" applyNumberFormat="1" applyFont="1" applyFill="1" applyBorder="1" applyAlignment="1">
      <alignment vertical="top" wrapText="1"/>
    </xf>
    <xf numFmtId="164" fontId="0" fillId="0" borderId="0" xfId="1" applyNumberFormat="1" applyFont="1"/>
    <xf numFmtId="164" fontId="18" fillId="33" borderId="11" xfId="1" applyNumberFormat="1" applyFont="1" applyFill="1" applyBorder="1" applyAlignment="1">
      <alignment vertical="center" wrapText="1"/>
    </xf>
    <xf numFmtId="164" fontId="18" fillId="33" borderId="12" xfId="1" applyNumberFormat="1" applyFont="1" applyFill="1" applyBorder="1" applyAlignment="1">
      <alignment vertical="center" wrapText="1"/>
    </xf>
    <xf numFmtId="164" fontId="18" fillId="33" borderId="13" xfId="1" applyNumberFormat="1" applyFont="1" applyFill="1" applyBorder="1" applyAlignment="1">
      <alignment vertical="center" wrapText="1"/>
    </xf>
    <xf numFmtId="164" fontId="18" fillId="33" borderId="31" xfId="1" applyNumberFormat="1" applyFont="1" applyFill="1" applyBorder="1" applyAlignment="1">
      <alignment horizontal="left" vertical="center" wrapText="1"/>
    </xf>
    <xf numFmtId="164" fontId="0" fillId="0" borderId="10" xfId="1" applyNumberFormat="1" applyFont="1" applyBorder="1" applyAlignment="1">
      <alignment vertical="top" wrapText="1"/>
    </xf>
    <xf numFmtId="164" fontId="18" fillId="0" borderId="10" xfId="1" applyNumberFormat="1" applyFont="1" applyBorder="1" applyAlignment="1">
      <alignment vertical="top" wrapText="1"/>
    </xf>
    <xf numFmtId="164" fontId="21" fillId="0" borderId="10" xfId="1" applyNumberFormat="1" applyFont="1" applyBorder="1" applyAlignment="1">
      <alignment vertical="top" wrapText="1"/>
    </xf>
    <xf numFmtId="164" fontId="18" fillId="34" borderId="31" xfId="1" applyNumberFormat="1" applyFont="1" applyFill="1" applyBorder="1" applyAlignment="1">
      <alignment horizontal="left" vertical="center" wrapText="1"/>
    </xf>
    <xf numFmtId="164" fontId="18" fillId="34" borderId="10" xfId="1" applyNumberFormat="1" applyFont="1" applyFill="1" applyBorder="1" applyAlignment="1">
      <alignment vertical="top" wrapText="1"/>
    </xf>
    <xf numFmtId="164" fontId="0" fillId="34" borderId="10" xfId="1" applyNumberFormat="1" applyFont="1" applyFill="1"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0" fillId="0" borderId="13" xfId="0" applyBorder="1" applyAlignment="1">
      <alignment vertical="top" wrapText="1"/>
    </xf>
    <xf numFmtId="49" fontId="20" fillId="0" borderId="15" xfId="0" applyNumberFormat="1" applyFont="1" applyBorder="1" applyAlignment="1">
      <alignment vertical="top" wrapText="1"/>
    </xf>
    <xf numFmtId="49" fontId="20" fillId="0" borderId="16" xfId="0" applyNumberFormat="1" applyFont="1" applyBorder="1" applyAlignment="1">
      <alignment vertical="top" wrapText="1"/>
    </xf>
    <xf numFmtId="49" fontId="20" fillId="0" borderId="17" xfId="0" applyNumberFormat="1" applyFont="1" applyBorder="1" applyAlignment="1">
      <alignment vertical="top" wrapText="1"/>
    </xf>
    <xf numFmtId="49" fontId="20" fillId="0" borderId="18" xfId="0" applyNumberFormat="1" applyFont="1" applyBorder="1" applyAlignment="1">
      <alignment vertical="top" wrapText="1"/>
    </xf>
    <xf numFmtId="49" fontId="20" fillId="0" borderId="19" xfId="0" applyNumberFormat="1" applyFont="1" applyBorder="1" applyAlignment="1">
      <alignment vertical="top" wrapText="1"/>
    </xf>
    <xf numFmtId="49" fontId="20" fillId="0" borderId="20" xfId="0" applyNumberFormat="1" applyFont="1" applyBorder="1" applyAlignment="1">
      <alignment vertical="top" wrapText="1"/>
    </xf>
    <xf numFmtId="0" fontId="18" fillId="33" borderId="14" xfId="0" applyFont="1" applyFill="1" applyBorder="1" applyAlignment="1">
      <alignment horizontal="left" vertical="center" wrapText="1"/>
    </xf>
    <xf numFmtId="0" fontId="18" fillId="33" borderId="30" xfId="0" applyFont="1" applyFill="1" applyBorder="1" applyAlignment="1">
      <alignment horizontal="left" vertical="center" wrapText="1"/>
    </xf>
    <xf numFmtId="49" fontId="20" fillId="0" borderId="22" xfId="0" applyNumberFormat="1" applyFont="1" applyBorder="1" applyAlignment="1">
      <alignment vertical="top" wrapText="1"/>
    </xf>
    <xf numFmtId="49" fontId="20" fillId="0" borderId="0" xfId="0" applyNumberFormat="1" applyFont="1" applyBorder="1" applyAlignment="1">
      <alignment vertical="top" wrapText="1"/>
    </xf>
    <xf numFmtId="49" fontId="20" fillId="0" borderId="23" xfId="0" applyNumberFormat="1" applyFont="1" applyBorder="1" applyAlignment="1">
      <alignment vertical="top" wrapText="1"/>
    </xf>
    <xf numFmtId="0" fontId="18" fillId="0" borderId="24" xfId="0" applyFont="1" applyBorder="1" applyAlignment="1">
      <alignment vertical="top" wrapText="1"/>
    </xf>
    <xf numFmtId="0" fontId="18" fillId="0" borderId="25" xfId="0" applyFont="1" applyBorder="1" applyAlignment="1">
      <alignment vertical="top" wrapText="1"/>
    </xf>
    <xf numFmtId="0" fontId="18" fillId="0" borderId="26" xfId="0" applyFont="1" applyBorder="1" applyAlignment="1">
      <alignment vertical="top" wrapText="1"/>
    </xf>
    <xf numFmtId="0" fontId="18" fillId="33" borderId="27" xfId="0" applyFont="1" applyFill="1" applyBorder="1" applyAlignment="1">
      <alignment horizontal="left" vertical="center" wrapText="1"/>
    </xf>
    <xf numFmtId="0" fontId="18" fillId="33" borderId="29" xfId="0" applyFont="1" applyFill="1" applyBorder="1" applyAlignment="1">
      <alignment horizontal="left" vertical="center" wrapText="1"/>
    </xf>
  </cellXfs>
  <cellStyles count="43">
    <cellStyle name="20 % – uthevingsfarge 1" xfId="20" builtinId="30" customBuiltin="1"/>
    <cellStyle name="20 % – uthevingsfarge 2" xfId="24" builtinId="34" customBuiltin="1"/>
    <cellStyle name="20 % – uthevingsfarge 3" xfId="28" builtinId="38" customBuiltin="1"/>
    <cellStyle name="20 % – uthevingsfarge 4" xfId="32" builtinId="42" customBuiltin="1"/>
    <cellStyle name="20 % – uthevingsfarge 5" xfId="36" builtinId="46" customBuiltin="1"/>
    <cellStyle name="20 % – uthevingsfarge 6" xfId="40" builtinId="50" customBuiltin="1"/>
    <cellStyle name="40 % – uthevingsfarge 1" xfId="21" builtinId="31" customBuiltin="1"/>
    <cellStyle name="40 % – uthevingsfarge 2" xfId="25" builtinId="35" customBuiltin="1"/>
    <cellStyle name="40 % – uthevingsfarge 3" xfId="29" builtinId="39" customBuiltin="1"/>
    <cellStyle name="40 % – uthevingsfarge 4" xfId="33" builtinId="43" customBuiltin="1"/>
    <cellStyle name="40 % – uthevingsfarge 5" xfId="37" builtinId="47" customBuiltin="1"/>
    <cellStyle name="40 % – uthevingsfarge 6" xfId="41" builtinId="51" customBuiltin="1"/>
    <cellStyle name="60 % – uthevingsfarge 1" xfId="22" builtinId="32" customBuiltin="1"/>
    <cellStyle name="60 % – uthevingsfarge 2" xfId="26" builtinId="36" customBuiltin="1"/>
    <cellStyle name="60 % – uthevingsfarge 3" xfId="30" builtinId="40" customBuiltin="1"/>
    <cellStyle name="60 % – uthevingsfarge 4" xfId="34" builtinId="44" customBuiltin="1"/>
    <cellStyle name="60 % – uthevingsfarge 5" xfId="38" builtinId="48" customBuiltin="1"/>
    <cellStyle name="60 % – uthevingsfarge 6" xfId="42" builtinId="52" customBuiltin="1"/>
    <cellStyle name="Beregning" xfId="12" builtinId="22" customBuiltin="1"/>
    <cellStyle name="Dårlig" xfId="8" builtinId="27" customBuiltin="1"/>
    <cellStyle name="Forklarende tekst" xfId="17" builtinId="53" customBuiltin="1"/>
    <cellStyle name="God" xfId="7" builtinId="26" customBuiltin="1"/>
    <cellStyle name="Inndata" xfId="10" builtinId="20" customBuiltin="1"/>
    <cellStyle name="Koblet celle" xfId="13" builtinId="24" customBuiltin="1"/>
    <cellStyle name="Komma" xfId="1" builtinId="3"/>
    <cellStyle name="Kontrollcelle" xfId="14" builtinId="23" customBuiltin="1"/>
    <cellStyle name="Merknad" xfId="16" builtinId="10" customBuiltin="1"/>
    <cellStyle name="Normal" xfId="0" builtinId="0"/>
    <cellStyle name="Nøytral" xfId="9" builtinId="28" customBuiltin="1"/>
    <cellStyle name="Overskrift 1" xfId="3" builtinId="16" customBuiltin="1"/>
    <cellStyle name="Overskrift 2" xfId="4" builtinId="17" customBuiltin="1"/>
    <cellStyle name="Overskrift 3" xfId="5" builtinId="18" customBuiltin="1"/>
    <cellStyle name="Overskrift 4" xfId="6" builtinId="19" customBuiltin="1"/>
    <cellStyle name="Tittel" xfId="2" builtinId="15" customBuiltin="1"/>
    <cellStyle name="Totalt" xfId="18" builtinId="25" customBuiltin="1"/>
    <cellStyle name="Utdata" xfId="11" builtinId="21" customBuiltin="1"/>
    <cellStyle name="Uthevingsfarge1" xfId="19" builtinId="29" customBuiltin="1"/>
    <cellStyle name="Uthevingsfarge2" xfId="23" builtinId="33" customBuiltin="1"/>
    <cellStyle name="Uthevingsfarge3" xfId="27" builtinId="37" customBuiltin="1"/>
    <cellStyle name="Uthevingsfarge4" xfId="31" builtinId="41" customBuiltin="1"/>
    <cellStyle name="Uthevingsfarge5" xfId="35" builtinId="45" customBuiltin="1"/>
    <cellStyle name="Uthevingsfarge6" xfId="39" builtinId="49" customBuiltin="1"/>
    <cellStyle name="Varselteks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19050</xdr:colOff>
      <xdr:row>116</xdr:row>
      <xdr:rowOff>19051</xdr:rowOff>
    </xdr:from>
    <xdr:to>
      <xdr:col>18</xdr:col>
      <xdr:colOff>0</xdr:colOff>
      <xdr:row>133</xdr:row>
      <xdr:rowOff>38101</xdr:rowOff>
    </xdr:to>
    <xdr:sp macro="" textlink="">
      <xdr:nvSpPr>
        <xdr:cNvPr id="2" name="TekstSylinder 1">
          <a:extLst>
            <a:ext uri="{FF2B5EF4-FFF2-40B4-BE49-F238E27FC236}">
              <a16:creationId xmlns:a16="http://schemas.microsoft.com/office/drawing/2014/main" id="{16A317ED-2A0A-4BA6-BE70-24233FB043E9}"/>
            </a:ext>
          </a:extLst>
        </xdr:cNvPr>
        <xdr:cNvSpPr txBox="1"/>
      </xdr:nvSpPr>
      <xdr:spPr>
        <a:xfrm>
          <a:off x="19050" y="6162676"/>
          <a:ext cx="7067550" cy="3257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a:t>Kommentarer:</a:t>
          </a:r>
        </a:p>
        <a:p>
          <a:endParaRPr lang="nb-NO" sz="1100"/>
        </a:p>
        <a:p>
          <a:r>
            <a:rPr lang="nb-NO" sz="1100"/>
            <a:t>Budsjettet er satt opp med en forventet medlemsmasse uten de store justeringene som har vært gjennomført</a:t>
          </a:r>
          <a:r>
            <a:rPr lang="nb-NO" sz="1100" baseline="0"/>
            <a:t> de siste årene i fohold til naturlige endringer og ikke minst Covid-19. Således er det medlemkontingent en meget viktig inntekt i tillegg til treningsinntekter og utleie av banen. I skrivende stund er det usikkerhet, men signalene går på at barne- og ungdomsindretten fortsetter. Det skal også utarbeides nye støtteordninger, spesielt som følge av tapte innteker til arrangement. Det er viktig å planlegge for arrangement, men samtidig ta høyde for at det kan fortsatt bli vesentlige endringer i 2022 som følge av Covid-19.</a:t>
          </a:r>
        </a:p>
        <a:p>
          <a:endParaRPr lang="nb-NO" sz="1100" baseline="0"/>
        </a:p>
        <a:p>
          <a:r>
            <a:rPr lang="nb-NO" sz="1100" baseline="0"/>
            <a:t>Anleggsprosjektet knyttet til klubbhuset er ferdigstilt og det vil komme både refusjon av merverdiavgift og resterende deler av spillemidler. Dette går direkte mot anleggsverdien og derved vil både endelig lånesaldo sluttføres i 2022, mens anleggsregnskapet ferdigstilles og tas inn i regnskapet pr 31.12.2021 ihht avlagt og revidert regnskap av Halden kommune.</a:t>
          </a:r>
        </a:p>
        <a:p>
          <a:endParaRPr lang="nb-NO" sz="1100"/>
        </a:p>
        <a:p>
          <a:r>
            <a:rPr lang="nb-NO" sz="1100"/>
            <a:t>Kostnadsmessig er det tatt inn en prisvekst på 3%. Renter er regnet til i overkant av 3% samtidig som effekten av lønnsjusteringer</a:t>
          </a:r>
          <a:r>
            <a:rPr lang="nb-NO" sz="1100" baseline="0"/>
            <a:t> følger halvårseffekten av foreløpig signaler på 5%. Det er også tatt inn kostnader i forhold til en mer normal drift enn i 2021. Her foreligger det da styringsmuligheter om det blir endringer som følge av Covid-19. </a:t>
          </a:r>
        </a:p>
        <a:p>
          <a:endParaRPr lang="nb-NO" sz="1100"/>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15"/>
  <sheetViews>
    <sheetView showGridLines="0" tabSelected="1" topLeftCell="A9" workbookViewId="0">
      <selection activeCell="R81" sqref="R81"/>
    </sheetView>
  </sheetViews>
  <sheetFormatPr baseColWidth="10" defaultRowHeight="14.5" outlineLevelRow="1" outlineLevelCol="1" x14ac:dyDescent="0.35"/>
  <cols>
    <col min="1" max="1" width="71.81640625" customWidth="1"/>
    <col min="2" max="2" width="11" hidden="1" customWidth="1" outlineLevel="1"/>
    <col min="3" max="4" width="10.26953125" hidden="1" customWidth="1" outlineLevel="1"/>
    <col min="5" max="5" width="9.453125" hidden="1" customWidth="1" outlineLevel="1"/>
    <col min="6" max="6" width="10.26953125" hidden="1" customWidth="1" outlineLevel="1"/>
    <col min="7" max="7" width="9.453125" hidden="1" customWidth="1" outlineLevel="1"/>
    <col min="8" max="9" width="10.26953125" hidden="1" customWidth="1" outlineLevel="1"/>
    <col min="10" max="10" width="11" hidden="1" customWidth="1" outlineLevel="1"/>
    <col min="11" max="13" width="9.453125" hidden="1" customWidth="1" outlineLevel="1"/>
    <col min="14" max="14" width="6.81640625" hidden="1" customWidth="1" outlineLevel="1"/>
    <col min="15" max="15" width="11" style="18" customWidth="1" collapsed="1"/>
    <col min="16" max="16" width="11.54296875" style="18" customWidth="1"/>
    <col min="17" max="17" width="11.81640625" style="18" hidden="1" customWidth="1"/>
    <col min="18" max="18" width="11.81640625" style="18" customWidth="1"/>
    <col min="19" max="19" width="11.81640625" hidden="1" customWidth="1"/>
    <col min="20" max="20" width="11" hidden="1" customWidth="1"/>
    <col min="21" max="21" width="12.7265625" hidden="1" customWidth="1"/>
  </cols>
  <sheetData>
    <row r="1" spans="1:21" ht="20" x14ac:dyDescent="0.45">
      <c r="A1" s="1" t="s">
        <v>110</v>
      </c>
    </row>
    <row r="2" spans="1:21" hidden="1" x14ac:dyDescent="0.35"/>
    <row r="3" spans="1:21" ht="15.5" x14ac:dyDescent="0.35">
      <c r="A3" s="2" t="s">
        <v>0</v>
      </c>
    </row>
    <row r="4" spans="1:21" hidden="1" x14ac:dyDescent="0.35"/>
    <row r="5" spans="1:21" x14ac:dyDescent="0.35">
      <c r="A5" s="3" t="s">
        <v>111</v>
      </c>
    </row>
    <row r="6" spans="1:21" ht="15" thickBot="1" x14ac:dyDescent="0.4"/>
    <row r="7" spans="1:21" x14ac:dyDescent="0.35">
      <c r="A7" s="43" t="s">
        <v>104</v>
      </c>
      <c r="B7" s="44"/>
      <c r="C7" s="44"/>
      <c r="D7" s="44"/>
      <c r="E7" s="44"/>
      <c r="F7" s="44"/>
      <c r="G7" s="44"/>
      <c r="H7" s="44"/>
      <c r="I7" s="44"/>
      <c r="J7" s="44"/>
      <c r="K7" s="44"/>
      <c r="L7" s="44"/>
      <c r="M7" s="44"/>
      <c r="N7" s="44"/>
      <c r="O7" s="44"/>
      <c r="P7" s="44"/>
      <c r="Q7" s="44"/>
      <c r="R7" s="44"/>
      <c r="S7" s="44"/>
      <c r="T7" s="44"/>
      <c r="U7" s="45"/>
    </row>
    <row r="8" spans="1:21" ht="15" hidden="1" customHeight="1" x14ac:dyDescent="0.35">
      <c r="A8" s="46" t="s">
        <v>1</v>
      </c>
      <c r="B8" s="38" t="s">
        <v>2</v>
      </c>
      <c r="C8" s="38" t="s">
        <v>3</v>
      </c>
      <c r="D8" s="38" t="s">
        <v>4</v>
      </c>
      <c r="E8" s="38" t="s">
        <v>5</v>
      </c>
      <c r="F8" s="38" t="s">
        <v>6</v>
      </c>
      <c r="G8" s="38" t="s">
        <v>7</v>
      </c>
      <c r="H8" s="38" t="s">
        <v>8</v>
      </c>
      <c r="I8" s="38" t="s">
        <v>9</v>
      </c>
      <c r="J8" s="38" t="s">
        <v>10</v>
      </c>
      <c r="K8" s="38" t="s">
        <v>11</v>
      </c>
      <c r="L8" s="38" t="s">
        <v>12</v>
      </c>
      <c r="M8" s="38" t="s">
        <v>13</v>
      </c>
      <c r="N8" s="11"/>
      <c r="O8" s="19" t="s">
        <v>14</v>
      </c>
      <c r="P8" s="20"/>
      <c r="Q8" s="21"/>
      <c r="R8" s="20"/>
      <c r="S8" s="10"/>
      <c r="T8" s="9"/>
      <c r="U8" s="13"/>
    </row>
    <row r="9" spans="1:21" ht="26.5" thickBot="1" x14ac:dyDescent="0.4">
      <c r="A9" s="47"/>
      <c r="B9" s="39"/>
      <c r="C9" s="39"/>
      <c r="D9" s="39"/>
      <c r="E9" s="39"/>
      <c r="F9" s="39"/>
      <c r="G9" s="39"/>
      <c r="H9" s="39"/>
      <c r="I9" s="39"/>
      <c r="J9" s="39"/>
      <c r="K9" s="39"/>
      <c r="L9" s="39"/>
      <c r="M9" s="39"/>
      <c r="N9" s="14" t="s">
        <v>108</v>
      </c>
      <c r="O9" s="22" t="s">
        <v>105</v>
      </c>
      <c r="P9" s="22" t="s">
        <v>106</v>
      </c>
      <c r="Q9" s="22" t="s">
        <v>15</v>
      </c>
      <c r="R9" s="26" t="s">
        <v>109</v>
      </c>
      <c r="S9" s="15"/>
      <c r="T9" s="15" t="s">
        <v>107</v>
      </c>
      <c r="U9" s="16" t="s">
        <v>16</v>
      </c>
    </row>
    <row r="10" spans="1:21" x14ac:dyDescent="0.35">
      <c r="A10" s="40" t="s">
        <v>17</v>
      </c>
      <c r="B10" s="41"/>
      <c r="C10" s="41"/>
      <c r="D10" s="41"/>
      <c r="E10" s="41"/>
      <c r="F10" s="41"/>
      <c r="G10" s="41"/>
      <c r="H10" s="41"/>
      <c r="I10" s="41"/>
      <c r="J10" s="41"/>
      <c r="K10" s="41"/>
      <c r="L10" s="41"/>
      <c r="M10" s="41"/>
      <c r="N10" s="41"/>
      <c r="O10" s="41"/>
      <c r="P10" s="41"/>
      <c r="Q10" s="41"/>
      <c r="R10" s="41"/>
      <c r="S10" s="41"/>
      <c r="T10" s="41"/>
      <c r="U10" s="42"/>
    </row>
    <row r="11" spans="1:21" x14ac:dyDescent="0.35">
      <c r="A11" s="35"/>
      <c r="B11" s="36"/>
      <c r="C11" s="36"/>
      <c r="D11" s="36"/>
      <c r="E11" s="36"/>
      <c r="F11" s="36"/>
      <c r="G11" s="36"/>
      <c r="H11" s="36"/>
      <c r="I11" s="36"/>
      <c r="J11" s="36"/>
      <c r="K11" s="36"/>
      <c r="L11" s="36"/>
      <c r="M11" s="36"/>
      <c r="N11" s="36"/>
      <c r="O11" s="36"/>
      <c r="P11" s="36"/>
      <c r="Q11" s="36"/>
      <c r="R11" s="36"/>
      <c r="S11" s="36"/>
      <c r="T11" s="36"/>
      <c r="U11" s="37"/>
    </row>
    <row r="12" spans="1:21" x14ac:dyDescent="0.35">
      <c r="A12" s="4" t="s">
        <v>18</v>
      </c>
      <c r="B12" s="29"/>
      <c r="C12" s="30"/>
      <c r="D12" s="30"/>
      <c r="E12" s="30"/>
      <c r="F12" s="30"/>
      <c r="G12" s="30"/>
      <c r="H12" s="30"/>
      <c r="I12" s="30"/>
      <c r="J12" s="30"/>
      <c r="K12" s="30"/>
      <c r="L12" s="30"/>
      <c r="M12" s="30"/>
      <c r="N12" s="30"/>
      <c r="O12" s="30"/>
      <c r="P12" s="30"/>
      <c r="Q12" s="30"/>
      <c r="R12" s="30"/>
      <c r="S12" s="30"/>
      <c r="T12" s="30"/>
      <c r="U12" s="31"/>
    </row>
    <row r="13" spans="1:21" x14ac:dyDescent="0.35">
      <c r="A13" s="4" t="s">
        <v>19</v>
      </c>
      <c r="B13" s="29"/>
      <c r="C13" s="30"/>
      <c r="D13" s="30"/>
      <c r="E13" s="30"/>
      <c r="F13" s="30"/>
      <c r="G13" s="30"/>
      <c r="H13" s="30"/>
      <c r="I13" s="30"/>
      <c r="J13" s="30"/>
      <c r="K13" s="30"/>
      <c r="L13" s="30"/>
      <c r="M13" s="30"/>
      <c r="N13" s="30"/>
      <c r="O13" s="30"/>
      <c r="P13" s="30"/>
      <c r="Q13" s="30"/>
      <c r="R13" s="30"/>
      <c r="S13" s="30"/>
      <c r="T13" s="30"/>
      <c r="U13" s="31"/>
    </row>
    <row r="14" spans="1:21" hidden="1" x14ac:dyDescent="0.35">
      <c r="A14" s="5" t="s">
        <v>20</v>
      </c>
      <c r="B14" s="6"/>
      <c r="C14" s="6"/>
      <c r="D14" s="6"/>
      <c r="E14" s="6"/>
      <c r="F14" s="6"/>
      <c r="G14" s="6"/>
      <c r="H14" s="6"/>
      <c r="I14" s="6"/>
      <c r="J14" s="6"/>
      <c r="K14" s="6"/>
      <c r="L14" s="6"/>
      <c r="M14" s="6"/>
      <c r="N14" s="6">
        <v>3000</v>
      </c>
      <c r="O14" s="23"/>
      <c r="P14" s="24"/>
      <c r="Q14" s="24">
        <v>-23723</v>
      </c>
      <c r="R14" s="27"/>
      <c r="S14" s="4"/>
      <c r="T14" s="4">
        <v>700</v>
      </c>
      <c r="U14" s="4">
        <v>-700</v>
      </c>
    </row>
    <row r="15" spans="1:21" hidden="1" outlineLevel="1" x14ac:dyDescent="0.35">
      <c r="A15" s="5" t="s">
        <v>21</v>
      </c>
      <c r="B15" s="6"/>
      <c r="C15" s="6"/>
      <c r="D15" s="6"/>
      <c r="E15" s="6"/>
      <c r="F15" s="6"/>
      <c r="G15" s="6"/>
      <c r="H15" s="6"/>
      <c r="I15" s="6"/>
      <c r="J15" s="4">
        <v>69</v>
      </c>
      <c r="K15" s="4">
        <v>8051</v>
      </c>
      <c r="L15" s="6"/>
      <c r="M15" s="6"/>
      <c r="N15" s="6">
        <v>3100</v>
      </c>
      <c r="O15" s="24">
        <v>8120</v>
      </c>
      <c r="P15" s="24">
        <f>949+23723</f>
        <v>24672</v>
      </c>
      <c r="Q15" s="24">
        <v>7171</v>
      </c>
      <c r="R15" s="27">
        <v>15000</v>
      </c>
      <c r="S15" s="4"/>
      <c r="T15" s="4">
        <v>9917</v>
      </c>
      <c r="U15" s="4">
        <v>-1797</v>
      </c>
    </row>
    <row r="16" spans="1:21" hidden="1" outlineLevel="1" x14ac:dyDescent="0.35">
      <c r="A16" s="5" t="s">
        <v>22</v>
      </c>
      <c r="B16" s="6"/>
      <c r="C16" s="6"/>
      <c r="D16" s="6"/>
      <c r="E16" s="6"/>
      <c r="F16" s="6"/>
      <c r="G16" s="6"/>
      <c r="H16" s="6"/>
      <c r="I16" s="6"/>
      <c r="J16" s="6"/>
      <c r="K16" s="6"/>
      <c r="L16" s="6"/>
      <c r="M16" s="6"/>
      <c r="N16" s="6">
        <v>3107</v>
      </c>
      <c r="O16" s="23"/>
      <c r="P16" s="23"/>
      <c r="Q16" s="23"/>
      <c r="R16" s="28"/>
      <c r="S16" s="6"/>
      <c r="T16" s="6"/>
      <c r="U16" s="6"/>
    </row>
    <row r="17" spans="1:21" hidden="1" outlineLevel="1" x14ac:dyDescent="0.35">
      <c r="A17" s="5" t="s">
        <v>112</v>
      </c>
      <c r="B17" s="6"/>
      <c r="C17" s="6"/>
      <c r="D17" s="4">
        <v>1160</v>
      </c>
      <c r="E17" s="6"/>
      <c r="F17" s="6"/>
      <c r="G17" s="6"/>
      <c r="H17" s="6"/>
      <c r="I17" s="6"/>
      <c r="J17" s="6"/>
      <c r="K17" s="6"/>
      <c r="L17" s="6"/>
      <c r="M17" s="4">
        <v>15000</v>
      </c>
      <c r="N17" s="6">
        <v>3200</v>
      </c>
      <c r="O17" s="24">
        <v>16160</v>
      </c>
      <c r="P17" s="23"/>
      <c r="Q17" s="24">
        <v>16160</v>
      </c>
      <c r="R17" s="27">
        <v>20000</v>
      </c>
      <c r="S17" s="4"/>
      <c r="T17" s="4">
        <v>22224</v>
      </c>
      <c r="U17" s="4">
        <v>-6064</v>
      </c>
    </row>
    <row r="18" spans="1:21" hidden="1" outlineLevel="1" x14ac:dyDescent="0.35">
      <c r="A18" s="5" t="s">
        <v>23</v>
      </c>
      <c r="B18" s="4">
        <v>156735</v>
      </c>
      <c r="C18" s="4">
        <v>-14165</v>
      </c>
      <c r="D18" s="4">
        <v>745</v>
      </c>
      <c r="E18" s="4">
        <v>3495</v>
      </c>
      <c r="F18" s="4">
        <v>-1460</v>
      </c>
      <c r="G18" s="4">
        <v>-2645</v>
      </c>
      <c r="H18" s="6"/>
      <c r="I18" s="4">
        <v>-3615</v>
      </c>
      <c r="J18" s="6"/>
      <c r="K18" s="6"/>
      <c r="L18" s="6"/>
      <c r="M18" s="6"/>
      <c r="N18" s="6">
        <v>3201</v>
      </c>
      <c r="O18" s="24">
        <v>139090</v>
      </c>
      <c r="P18" s="24">
        <v>156700</v>
      </c>
      <c r="Q18" s="24">
        <v>-17610</v>
      </c>
      <c r="R18" s="27">
        <v>165000</v>
      </c>
      <c r="S18" s="4"/>
      <c r="T18" s="4">
        <v>98211</v>
      </c>
      <c r="U18" s="4">
        <v>40879</v>
      </c>
    </row>
    <row r="19" spans="1:21" hidden="1" outlineLevel="1" x14ac:dyDescent="0.35">
      <c r="A19" s="5" t="s">
        <v>24</v>
      </c>
      <c r="B19" s="6"/>
      <c r="C19" s="6"/>
      <c r="D19" s="6"/>
      <c r="E19" s="6"/>
      <c r="F19" s="6"/>
      <c r="G19" s="6"/>
      <c r="H19" s="6"/>
      <c r="I19" s="6"/>
      <c r="J19" s="6"/>
      <c r="K19" s="6"/>
      <c r="L19" s="6"/>
      <c r="M19" s="6"/>
      <c r="N19" s="6">
        <v>3203</v>
      </c>
      <c r="O19" s="23"/>
      <c r="P19" s="24">
        <v>28468</v>
      </c>
      <c r="Q19" s="24">
        <v>-28468</v>
      </c>
      <c r="R19" s="27"/>
      <c r="S19" s="4"/>
      <c r="T19" s="4">
        <v>16080</v>
      </c>
      <c r="U19" s="4">
        <v>-16080</v>
      </c>
    </row>
    <row r="20" spans="1:21" hidden="1" outlineLevel="1" x14ac:dyDescent="0.35">
      <c r="A20" s="5" t="s">
        <v>25</v>
      </c>
      <c r="B20" s="6"/>
      <c r="C20" s="6"/>
      <c r="D20" s="6"/>
      <c r="E20" s="4">
        <v>5481</v>
      </c>
      <c r="F20" s="6"/>
      <c r="G20" s="4">
        <v>18780</v>
      </c>
      <c r="H20" s="6"/>
      <c r="I20" s="6"/>
      <c r="J20" s="4">
        <v>34990</v>
      </c>
      <c r="K20" s="4">
        <v>3130</v>
      </c>
      <c r="L20" s="4">
        <v>19356</v>
      </c>
      <c r="M20" s="6"/>
      <c r="N20" s="6">
        <v>3204</v>
      </c>
      <c r="O20" s="24">
        <v>81737</v>
      </c>
      <c r="P20" s="24">
        <v>75914</v>
      </c>
      <c r="Q20" s="24">
        <v>5823</v>
      </c>
      <c r="R20" s="27">
        <v>85000</v>
      </c>
      <c r="S20" s="4"/>
      <c r="T20" s="4">
        <v>81862</v>
      </c>
      <c r="U20" s="4">
        <v>-126</v>
      </c>
    </row>
    <row r="21" spans="1:21" hidden="1" outlineLevel="1" x14ac:dyDescent="0.35">
      <c r="A21" s="5" t="s">
        <v>26</v>
      </c>
      <c r="B21" s="6"/>
      <c r="C21" s="6"/>
      <c r="D21" s="4">
        <v>1500</v>
      </c>
      <c r="E21" s="4">
        <v>8741</v>
      </c>
      <c r="F21" s="6"/>
      <c r="G21" s="4">
        <v>9390</v>
      </c>
      <c r="H21" s="6"/>
      <c r="I21" s="6"/>
      <c r="J21" s="4">
        <v>29510</v>
      </c>
      <c r="K21" s="4">
        <v>8350</v>
      </c>
      <c r="L21" s="4">
        <v>1240</v>
      </c>
      <c r="M21" s="6"/>
      <c r="N21" s="6">
        <v>3205</v>
      </c>
      <c r="O21" s="24">
        <v>58731</v>
      </c>
      <c r="P21" s="24">
        <v>56935</v>
      </c>
      <c r="Q21" s="24">
        <v>1796</v>
      </c>
      <c r="R21" s="27">
        <v>75000</v>
      </c>
      <c r="S21" s="4"/>
      <c r="T21" s="4">
        <v>90400</v>
      </c>
      <c r="U21" s="4">
        <v>-31668</v>
      </c>
    </row>
    <row r="22" spans="1:21" hidden="1" outlineLevel="1" x14ac:dyDescent="0.35">
      <c r="A22" s="5" t="s">
        <v>27</v>
      </c>
      <c r="B22" s="6"/>
      <c r="C22" s="6"/>
      <c r="D22" s="6"/>
      <c r="E22" s="4">
        <v>6598</v>
      </c>
      <c r="F22" s="6"/>
      <c r="G22" s="4">
        <v>4037</v>
      </c>
      <c r="H22" s="6"/>
      <c r="I22" s="6"/>
      <c r="J22" s="6"/>
      <c r="K22" s="4">
        <v>1612</v>
      </c>
      <c r="L22" s="4">
        <v>1615</v>
      </c>
      <c r="M22" s="6"/>
      <c r="N22" s="6">
        <v>3206</v>
      </c>
      <c r="O22" s="24">
        <v>13862</v>
      </c>
      <c r="P22" s="24">
        <v>56935</v>
      </c>
      <c r="Q22" s="24">
        <v>-43073</v>
      </c>
      <c r="R22" s="27">
        <v>25000</v>
      </c>
      <c r="S22" s="4"/>
      <c r="T22" s="4">
        <v>57834</v>
      </c>
      <c r="U22" s="4">
        <v>-43972</v>
      </c>
    </row>
    <row r="23" spans="1:21" hidden="1" outlineLevel="1" x14ac:dyDescent="0.35">
      <c r="A23" s="5" t="s">
        <v>28</v>
      </c>
      <c r="B23" s="6"/>
      <c r="C23" s="6"/>
      <c r="D23" s="6"/>
      <c r="E23" s="4">
        <v>40310</v>
      </c>
      <c r="F23" s="6"/>
      <c r="G23" s="4">
        <v>44122</v>
      </c>
      <c r="H23" s="6"/>
      <c r="I23" s="4">
        <v>-1612</v>
      </c>
      <c r="J23" s="4">
        <v>-800</v>
      </c>
      <c r="K23" s="4">
        <v>26002</v>
      </c>
      <c r="L23" s="4">
        <v>3585</v>
      </c>
      <c r="M23" s="4">
        <v>-1612</v>
      </c>
      <c r="N23" s="6">
        <v>3207</v>
      </c>
      <c r="O23" s="24">
        <v>109995</v>
      </c>
      <c r="P23" s="24">
        <v>166062</v>
      </c>
      <c r="Q23" s="24">
        <v>-56067</v>
      </c>
      <c r="R23" s="27">
        <v>185000</v>
      </c>
      <c r="S23" s="4"/>
      <c r="T23" s="4">
        <v>200614</v>
      </c>
      <c r="U23" s="4">
        <v>-90619</v>
      </c>
    </row>
    <row r="24" spans="1:21" hidden="1" outlineLevel="1" x14ac:dyDescent="0.35">
      <c r="A24" s="5" t="s">
        <v>29</v>
      </c>
      <c r="B24" s="6"/>
      <c r="C24" s="6"/>
      <c r="D24" s="6"/>
      <c r="E24" s="6"/>
      <c r="F24" s="6"/>
      <c r="G24" s="6"/>
      <c r="H24" s="6"/>
      <c r="I24" s="6"/>
      <c r="J24" s="6"/>
      <c r="K24" s="6"/>
      <c r="L24" s="6"/>
      <c r="M24" s="6"/>
      <c r="N24" s="6">
        <v>3210</v>
      </c>
      <c r="O24" s="23"/>
      <c r="P24" s="24">
        <v>75914</v>
      </c>
      <c r="Q24" s="24">
        <v>-75914</v>
      </c>
      <c r="R24" s="27"/>
      <c r="S24" s="4"/>
      <c r="T24" s="6"/>
      <c r="U24" s="6"/>
    </row>
    <row r="25" spans="1:21" hidden="1" outlineLevel="1" x14ac:dyDescent="0.35">
      <c r="A25" s="5" t="s">
        <v>30</v>
      </c>
      <c r="B25" s="6"/>
      <c r="C25" s="6"/>
      <c r="D25" s="6"/>
      <c r="E25" s="6"/>
      <c r="F25" s="6"/>
      <c r="G25" s="6"/>
      <c r="H25" s="6"/>
      <c r="I25" s="6"/>
      <c r="J25" s="4">
        <v>3930</v>
      </c>
      <c r="K25" s="4">
        <v>4323</v>
      </c>
      <c r="L25" s="6"/>
      <c r="M25" s="6"/>
      <c r="N25" s="6">
        <v>3216</v>
      </c>
      <c r="O25" s="24">
        <v>8253</v>
      </c>
      <c r="P25" s="24">
        <v>9489</v>
      </c>
      <c r="Q25" s="24">
        <v>-1236</v>
      </c>
      <c r="R25" s="27">
        <v>40000</v>
      </c>
      <c r="S25" s="4"/>
      <c r="T25" s="6"/>
      <c r="U25" s="4">
        <v>8253</v>
      </c>
    </row>
    <row r="26" spans="1:21" hidden="1" outlineLevel="1" x14ac:dyDescent="0.35">
      <c r="A26" s="5" t="s">
        <v>31</v>
      </c>
      <c r="B26" s="6"/>
      <c r="C26" s="6"/>
      <c r="D26" s="6"/>
      <c r="E26" s="6"/>
      <c r="F26" s="6"/>
      <c r="G26" s="6"/>
      <c r="H26" s="6"/>
      <c r="I26" s="6"/>
      <c r="J26" s="6"/>
      <c r="K26" s="6"/>
      <c r="L26" s="6"/>
      <c r="M26" s="6"/>
      <c r="N26" s="6">
        <v>3218</v>
      </c>
      <c r="O26" s="23"/>
      <c r="P26" s="24">
        <v>6642</v>
      </c>
      <c r="Q26" s="24">
        <v>-6642</v>
      </c>
      <c r="R26" s="27">
        <v>7500</v>
      </c>
      <c r="S26" s="4"/>
      <c r="T26" s="4">
        <v>2470</v>
      </c>
      <c r="U26" s="4">
        <v>-2470</v>
      </c>
    </row>
    <row r="27" spans="1:21" hidden="1" outlineLevel="1" x14ac:dyDescent="0.35">
      <c r="A27" s="5" t="s">
        <v>32</v>
      </c>
      <c r="B27" s="6"/>
      <c r="C27" s="6"/>
      <c r="D27" s="6"/>
      <c r="E27" s="6"/>
      <c r="F27" s="6"/>
      <c r="G27" s="6"/>
      <c r="H27" s="6"/>
      <c r="I27" s="6"/>
      <c r="J27" s="6"/>
      <c r="K27" s="6"/>
      <c r="L27" s="6"/>
      <c r="M27" s="6"/>
      <c r="N27" s="6">
        <v>3219</v>
      </c>
      <c r="O27" s="23"/>
      <c r="P27" s="24">
        <v>7117</v>
      </c>
      <c r="Q27" s="24">
        <v>-7117</v>
      </c>
      <c r="R27" s="27">
        <v>8000</v>
      </c>
      <c r="S27" s="4"/>
      <c r="T27" s="6"/>
      <c r="U27" s="6"/>
    </row>
    <row r="28" spans="1:21" hidden="1" outlineLevel="1" x14ac:dyDescent="0.35">
      <c r="A28" s="5" t="s">
        <v>33</v>
      </c>
      <c r="B28" s="4">
        <v>4631</v>
      </c>
      <c r="C28" s="4">
        <v>5293</v>
      </c>
      <c r="D28" s="6"/>
      <c r="E28" s="4">
        <v>5005</v>
      </c>
      <c r="F28" s="6"/>
      <c r="G28" s="4">
        <v>10925</v>
      </c>
      <c r="H28" s="4">
        <v>12123</v>
      </c>
      <c r="I28" s="4">
        <v>10925</v>
      </c>
      <c r="J28" s="4">
        <v>4117</v>
      </c>
      <c r="K28" s="4">
        <v>8060</v>
      </c>
      <c r="L28" s="6"/>
      <c r="M28" s="6"/>
      <c r="N28" s="6">
        <v>3220</v>
      </c>
      <c r="O28" s="24">
        <v>61079</v>
      </c>
      <c r="P28" s="24">
        <v>66425</v>
      </c>
      <c r="Q28" s="24">
        <v>-5346</v>
      </c>
      <c r="R28" s="27">
        <v>70000</v>
      </c>
      <c r="S28" s="4"/>
      <c r="T28" s="4">
        <v>64269</v>
      </c>
      <c r="U28" s="4">
        <v>-3190</v>
      </c>
    </row>
    <row r="29" spans="1:21" collapsed="1" x14ac:dyDescent="0.35">
      <c r="A29" s="5" t="s">
        <v>113</v>
      </c>
      <c r="B29" s="7">
        <v>161366</v>
      </c>
      <c r="C29" s="7">
        <v>-8872</v>
      </c>
      <c r="D29" s="7">
        <v>3405</v>
      </c>
      <c r="E29" s="7">
        <v>69630</v>
      </c>
      <c r="F29" s="7">
        <v>-1460</v>
      </c>
      <c r="G29" s="7">
        <v>84609</v>
      </c>
      <c r="H29" s="7">
        <v>12123</v>
      </c>
      <c r="I29" s="7">
        <v>5698</v>
      </c>
      <c r="J29" s="7">
        <v>71816</v>
      </c>
      <c r="K29" s="7">
        <v>59528</v>
      </c>
      <c r="L29" s="7">
        <v>25796</v>
      </c>
      <c r="M29" s="7">
        <v>13388</v>
      </c>
      <c r="N29" s="12"/>
      <c r="O29" s="25">
        <f t="shared" ref="O29:Q29" si="0">SUM(O15:O28)</f>
        <v>497027</v>
      </c>
      <c r="P29" s="25">
        <f t="shared" si="0"/>
        <v>731273</v>
      </c>
      <c r="Q29" s="25">
        <f t="shared" si="0"/>
        <v>-210523</v>
      </c>
      <c r="R29" s="17">
        <f t="shared" ref="R29" si="1">SUM(R15:R28)</f>
        <v>695500</v>
      </c>
      <c r="S29" s="7"/>
      <c r="T29" s="7">
        <v>644581</v>
      </c>
      <c r="U29" s="7">
        <v>-147554</v>
      </c>
    </row>
    <row r="30" spans="1:21" x14ac:dyDescent="0.35">
      <c r="A30" s="4" t="s">
        <v>34</v>
      </c>
      <c r="B30" s="29"/>
      <c r="C30" s="30"/>
      <c r="D30" s="30"/>
      <c r="E30" s="30"/>
      <c r="F30" s="30"/>
      <c r="G30" s="30"/>
      <c r="H30" s="30"/>
      <c r="I30" s="30"/>
      <c r="J30" s="30"/>
      <c r="K30" s="30"/>
      <c r="L30" s="30"/>
      <c r="M30" s="30"/>
      <c r="N30" s="30"/>
      <c r="O30" s="30"/>
      <c r="P30" s="30"/>
      <c r="Q30" s="30"/>
      <c r="R30" s="30"/>
      <c r="S30" s="30"/>
      <c r="T30" s="30"/>
      <c r="U30" s="31"/>
    </row>
    <row r="31" spans="1:21" hidden="1" x14ac:dyDescent="0.35">
      <c r="A31" s="5" t="s">
        <v>35</v>
      </c>
      <c r="B31" s="6"/>
      <c r="C31" s="6"/>
      <c r="D31" s="6"/>
      <c r="E31" s="6"/>
      <c r="F31" s="6"/>
      <c r="G31" s="6"/>
      <c r="H31" s="6"/>
      <c r="I31" s="6"/>
      <c r="J31" s="6"/>
      <c r="K31" s="6"/>
      <c r="L31" s="6"/>
      <c r="M31" s="6"/>
      <c r="N31" s="6">
        <v>3400</v>
      </c>
      <c r="O31" s="23"/>
      <c r="P31" s="24">
        <v>56935</v>
      </c>
      <c r="Q31" s="24">
        <v>-56935</v>
      </c>
      <c r="R31" s="27">
        <v>50000</v>
      </c>
      <c r="S31" s="4"/>
      <c r="T31" s="6"/>
      <c r="U31" s="6"/>
    </row>
    <row r="32" spans="1:21" hidden="1" x14ac:dyDescent="0.35">
      <c r="A32" s="5" t="s">
        <v>36</v>
      </c>
      <c r="B32" s="4">
        <v>26729</v>
      </c>
      <c r="C32" s="4">
        <v>315</v>
      </c>
      <c r="D32" s="4">
        <v>70</v>
      </c>
      <c r="E32" s="4">
        <v>5155</v>
      </c>
      <c r="F32" s="4">
        <v>105</v>
      </c>
      <c r="G32" s="6"/>
      <c r="H32" s="4">
        <v>3030</v>
      </c>
      <c r="I32" s="4">
        <v>70</v>
      </c>
      <c r="J32" s="4">
        <v>55347</v>
      </c>
      <c r="K32" s="4">
        <v>12993</v>
      </c>
      <c r="L32" s="6"/>
      <c r="M32" s="6"/>
      <c r="N32" s="7">
        <v>3900</v>
      </c>
      <c r="O32" s="24">
        <v>103814</v>
      </c>
      <c r="P32" s="23"/>
      <c r="Q32" s="24">
        <v>103814</v>
      </c>
      <c r="R32" s="27"/>
      <c r="S32" s="4"/>
      <c r="T32" s="4">
        <v>62311</v>
      </c>
      <c r="U32" s="4">
        <v>41503</v>
      </c>
    </row>
    <row r="33" spans="1:21" x14ac:dyDescent="0.35">
      <c r="A33" s="5" t="s">
        <v>114</v>
      </c>
      <c r="B33" s="7">
        <v>26729</v>
      </c>
      <c r="C33" s="7">
        <v>315</v>
      </c>
      <c r="D33" s="7">
        <v>70</v>
      </c>
      <c r="E33" s="7">
        <v>5155</v>
      </c>
      <c r="F33" s="7">
        <v>105</v>
      </c>
      <c r="G33" s="7"/>
      <c r="H33" s="7">
        <v>3030</v>
      </c>
      <c r="I33" s="7">
        <v>70</v>
      </c>
      <c r="J33" s="7">
        <v>55347</v>
      </c>
      <c r="K33" s="7">
        <v>12993</v>
      </c>
      <c r="L33" s="7"/>
      <c r="M33" s="7"/>
      <c r="N33" s="7"/>
      <c r="O33" s="25">
        <f t="shared" ref="O33:P33" si="2">O31+O32</f>
        <v>103814</v>
      </c>
      <c r="P33" s="25">
        <f t="shared" si="2"/>
        <v>56935</v>
      </c>
      <c r="Q33" s="25">
        <v>46878</v>
      </c>
      <c r="R33" s="17">
        <f>R31+R32</f>
        <v>50000</v>
      </c>
      <c r="S33" s="7"/>
      <c r="T33" s="7">
        <v>62311</v>
      </c>
      <c r="U33" s="7">
        <v>41503</v>
      </c>
    </row>
    <row r="34" spans="1:21" x14ac:dyDescent="0.35">
      <c r="A34" s="5" t="s">
        <v>115</v>
      </c>
      <c r="B34" s="7">
        <v>188095</v>
      </c>
      <c r="C34" s="7">
        <v>-8557</v>
      </c>
      <c r="D34" s="7">
        <v>3475</v>
      </c>
      <c r="E34" s="7">
        <v>74785</v>
      </c>
      <c r="F34" s="7">
        <v>-1355</v>
      </c>
      <c r="G34" s="7">
        <v>84609</v>
      </c>
      <c r="H34" s="7">
        <v>15152</v>
      </c>
      <c r="I34" s="7">
        <v>5768</v>
      </c>
      <c r="J34" s="7">
        <v>127162</v>
      </c>
      <c r="K34" s="7">
        <v>72521</v>
      </c>
      <c r="L34" s="7">
        <v>25796</v>
      </c>
      <c r="M34" s="7">
        <v>13388</v>
      </c>
      <c r="N34" s="12"/>
      <c r="O34" s="25">
        <f t="shared" ref="O34:P34" si="3">O33+O29</f>
        <v>600841</v>
      </c>
      <c r="P34" s="25">
        <f t="shared" si="3"/>
        <v>788208</v>
      </c>
      <c r="Q34" s="25">
        <v>-187368</v>
      </c>
      <c r="R34" s="17">
        <f>R33+R29</f>
        <v>745500</v>
      </c>
      <c r="S34" s="7"/>
      <c r="T34" s="7">
        <v>706892</v>
      </c>
      <c r="U34" s="7">
        <v>-106051</v>
      </c>
    </row>
    <row r="35" spans="1:21" x14ac:dyDescent="0.35">
      <c r="A35" s="4" t="s">
        <v>37</v>
      </c>
      <c r="B35" s="29"/>
      <c r="C35" s="30"/>
      <c r="D35" s="30"/>
      <c r="E35" s="30"/>
      <c r="F35" s="30"/>
      <c r="G35" s="30"/>
      <c r="H35" s="30"/>
      <c r="I35" s="30"/>
      <c r="J35" s="30"/>
      <c r="K35" s="30"/>
      <c r="L35" s="30"/>
      <c r="M35" s="30"/>
      <c r="N35" s="30"/>
      <c r="O35" s="30"/>
      <c r="P35" s="30"/>
      <c r="Q35" s="30"/>
      <c r="R35" s="30"/>
      <c r="S35" s="30"/>
      <c r="T35" s="30"/>
      <c r="U35" s="31"/>
    </row>
    <row r="36" spans="1:21" x14ac:dyDescent="0.35">
      <c r="A36" s="4" t="s">
        <v>38</v>
      </c>
      <c r="B36" s="29"/>
      <c r="C36" s="30"/>
      <c r="D36" s="30"/>
      <c r="E36" s="30"/>
      <c r="F36" s="30"/>
      <c r="G36" s="30"/>
      <c r="H36" s="30"/>
      <c r="I36" s="30"/>
      <c r="J36" s="30"/>
      <c r="K36" s="30"/>
      <c r="L36" s="30"/>
      <c r="M36" s="30"/>
      <c r="N36" s="30"/>
      <c r="O36" s="30"/>
      <c r="P36" s="30"/>
      <c r="Q36" s="30"/>
      <c r="R36" s="30"/>
      <c r="S36" s="30"/>
      <c r="T36" s="30"/>
      <c r="U36" s="31"/>
    </row>
    <row r="37" spans="1:21" hidden="1" x14ac:dyDescent="0.35">
      <c r="A37" s="5" t="s">
        <v>39</v>
      </c>
      <c r="B37" s="6"/>
      <c r="C37" s="6"/>
      <c r="D37" s="6"/>
      <c r="E37" s="6"/>
      <c r="F37" s="6"/>
      <c r="G37" s="6"/>
      <c r="H37" s="6"/>
      <c r="I37" s="6"/>
      <c r="J37" s="4">
        <v>518</v>
      </c>
      <c r="K37" s="6"/>
      <c r="L37" s="6"/>
      <c r="M37" s="6"/>
      <c r="N37" s="7">
        <v>4000</v>
      </c>
      <c r="O37" s="24">
        <v>518</v>
      </c>
      <c r="P37" s="23"/>
      <c r="Q37" s="24">
        <v>518</v>
      </c>
      <c r="R37" s="24"/>
      <c r="S37" s="4"/>
      <c r="T37" s="6"/>
      <c r="U37" s="4">
        <v>518</v>
      </c>
    </row>
    <row r="38" spans="1:21" hidden="1" x14ac:dyDescent="0.35">
      <c r="A38" s="5" t="s">
        <v>40</v>
      </c>
      <c r="B38" s="6"/>
      <c r="C38" s="6"/>
      <c r="D38" s="6"/>
      <c r="E38" s="6"/>
      <c r="F38" s="6"/>
      <c r="G38" s="6"/>
      <c r="H38" s="6"/>
      <c r="I38" s="6"/>
      <c r="J38" s="6"/>
      <c r="K38" s="4">
        <v>2164</v>
      </c>
      <c r="L38" s="6"/>
      <c r="M38" s="6"/>
      <c r="N38" s="12">
        <v>4300</v>
      </c>
      <c r="O38" s="24">
        <v>2164</v>
      </c>
      <c r="P38" s="24">
        <v>27519</v>
      </c>
      <c r="Q38" s="24">
        <v>-25355</v>
      </c>
      <c r="R38" s="24">
        <v>20000</v>
      </c>
      <c r="S38" s="4"/>
      <c r="T38" s="4">
        <v>536</v>
      </c>
      <c r="U38" s="4">
        <v>1628</v>
      </c>
    </row>
    <row r="39" spans="1:21" x14ac:dyDescent="0.35">
      <c r="A39" s="5" t="s">
        <v>116</v>
      </c>
      <c r="B39" s="7"/>
      <c r="C39" s="7"/>
      <c r="D39" s="7"/>
      <c r="E39" s="7"/>
      <c r="F39" s="7"/>
      <c r="G39" s="7"/>
      <c r="H39" s="7"/>
      <c r="I39" s="7"/>
      <c r="J39" s="7">
        <v>518</v>
      </c>
      <c r="K39" s="7">
        <v>2164</v>
      </c>
      <c r="L39" s="7"/>
      <c r="M39" s="7"/>
      <c r="N39" s="6"/>
      <c r="O39" s="25">
        <v>2682</v>
      </c>
      <c r="P39" s="25">
        <v>27519</v>
      </c>
      <c r="Q39" s="25">
        <v>-24836</v>
      </c>
      <c r="R39" s="17">
        <f>R37+R38</f>
        <v>20000</v>
      </c>
      <c r="S39" s="7"/>
      <c r="T39" s="7">
        <v>536</v>
      </c>
      <c r="U39" s="7">
        <v>2146</v>
      </c>
    </row>
    <row r="40" spans="1:21" x14ac:dyDescent="0.35">
      <c r="A40" s="4" t="s">
        <v>41</v>
      </c>
      <c r="B40" s="29"/>
      <c r="C40" s="30"/>
      <c r="D40" s="30"/>
      <c r="E40" s="30"/>
      <c r="F40" s="30"/>
      <c r="G40" s="30"/>
      <c r="H40" s="30"/>
      <c r="I40" s="30"/>
      <c r="J40" s="30"/>
      <c r="K40" s="30"/>
      <c r="L40" s="30"/>
      <c r="M40" s="30"/>
      <c r="N40" s="30"/>
      <c r="O40" s="30"/>
      <c r="P40" s="30"/>
      <c r="Q40" s="30"/>
      <c r="R40" s="30"/>
      <c r="S40" s="30"/>
      <c r="T40" s="30"/>
      <c r="U40" s="31"/>
    </row>
    <row r="41" spans="1:21" hidden="1" x14ac:dyDescent="0.35">
      <c r="A41" s="5" t="s">
        <v>42</v>
      </c>
      <c r="B41" s="4">
        <v>40640</v>
      </c>
      <c r="C41" s="4">
        <v>23000</v>
      </c>
      <c r="D41" s="4">
        <v>23000</v>
      </c>
      <c r="E41" s="4">
        <v>23000</v>
      </c>
      <c r="F41" s="4">
        <v>23000</v>
      </c>
      <c r="G41" s="4">
        <v>23000</v>
      </c>
      <c r="H41" s="4">
        <v>24000</v>
      </c>
      <c r="I41" s="4">
        <v>24000</v>
      </c>
      <c r="J41" s="4">
        <v>24000</v>
      </c>
      <c r="K41" s="4">
        <v>24000</v>
      </c>
      <c r="L41" s="4">
        <v>24000</v>
      </c>
      <c r="M41" s="6"/>
      <c r="N41" s="6">
        <v>5000</v>
      </c>
      <c r="O41" s="24">
        <v>275640</v>
      </c>
      <c r="P41" s="24">
        <v>324532</v>
      </c>
      <c r="Q41" s="24">
        <v>-48892</v>
      </c>
      <c r="R41" s="24">
        <f>24000*12*1.03</f>
        <v>296640</v>
      </c>
      <c r="S41" s="4"/>
      <c r="T41" s="4">
        <v>257655</v>
      </c>
      <c r="U41" s="4">
        <v>17985</v>
      </c>
    </row>
    <row r="42" spans="1:21" hidden="1" x14ac:dyDescent="0.35">
      <c r="A42" s="5" t="s">
        <v>43</v>
      </c>
      <c r="B42" s="4">
        <v>4877</v>
      </c>
      <c r="C42" s="4">
        <v>2760</v>
      </c>
      <c r="D42" s="4">
        <v>2760</v>
      </c>
      <c r="E42" s="4">
        <v>2760</v>
      </c>
      <c r="F42" s="4">
        <v>2760</v>
      </c>
      <c r="G42" s="4">
        <v>2760</v>
      </c>
      <c r="H42" s="4">
        <v>2880</v>
      </c>
      <c r="I42" s="4">
        <v>2880</v>
      </c>
      <c r="J42" s="4">
        <v>2880</v>
      </c>
      <c r="K42" s="4">
        <v>2880</v>
      </c>
      <c r="L42" s="4">
        <v>2880</v>
      </c>
      <c r="M42" s="6"/>
      <c r="N42" s="6">
        <v>5020</v>
      </c>
      <c r="O42" s="24">
        <v>33077</v>
      </c>
      <c r="P42" s="24">
        <v>39490</v>
      </c>
      <c r="Q42" s="24">
        <v>-6414</v>
      </c>
      <c r="R42" s="24">
        <f>R41*0.12</f>
        <v>35596.799999999996</v>
      </c>
      <c r="S42" s="4"/>
      <c r="T42" s="4">
        <v>31246</v>
      </c>
      <c r="U42" s="4">
        <v>1830</v>
      </c>
    </row>
    <row r="43" spans="1:21" hidden="1" x14ac:dyDescent="0.35">
      <c r="A43" s="5" t="s">
        <v>44</v>
      </c>
      <c r="B43" s="6"/>
      <c r="C43" s="6"/>
      <c r="D43" s="6"/>
      <c r="E43" s="6"/>
      <c r="F43" s="6"/>
      <c r="G43" s="6"/>
      <c r="H43" s="6"/>
      <c r="I43" s="6"/>
      <c r="J43" s="6"/>
      <c r="K43" s="6"/>
      <c r="L43" s="6"/>
      <c r="M43" s="6"/>
      <c r="N43" s="6">
        <v>5095</v>
      </c>
      <c r="O43" s="23"/>
      <c r="P43" s="23"/>
      <c r="Q43" s="23"/>
      <c r="R43" s="23"/>
      <c r="S43" s="6"/>
      <c r="T43" s="6"/>
      <c r="U43" s="6"/>
    </row>
    <row r="44" spans="1:21" hidden="1" x14ac:dyDescent="0.35">
      <c r="A44" s="5" t="s">
        <v>45</v>
      </c>
      <c r="B44" s="6"/>
      <c r="C44" s="6"/>
      <c r="D44" s="6"/>
      <c r="E44" s="6"/>
      <c r="F44" s="6"/>
      <c r="G44" s="6"/>
      <c r="H44" s="6"/>
      <c r="I44" s="6"/>
      <c r="J44" s="6"/>
      <c r="K44" s="6"/>
      <c r="L44" s="6"/>
      <c r="M44" s="6"/>
      <c r="N44" s="6">
        <v>5096</v>
      </c>
      <c r="O44" s="23"/>
      <c r="P44" s="23"/>
      <c r="Q44" s="23"/>
      <c r="R44" s="23"/>
      <c r="S44" s="6"/>
      <c r="T44" s="6"/>
      <c r="U44" s="6"/>
    </row>
    <row r="45" spans="1:21" hidden="1" x14ac:dyDescent="0.35">
      <c r="A45" s="5" t="s">
        <v>46</v>
      </c>
      <c r="B45" s="4">
        <v>5730</v>
      </c>
      <c r="C45" s="4">
        <v>3243</v>
      </c>
      <c r="D45" s="4">
        <v>3243</v>
      </c>
      <c r="E45" s="4">
        <v>3243</v>
      </c>
      <c r="F45" s="4">
        <v>3243</v>
      </c>
      <c r="G45" s="4">
        <v>3243</v>
      </c>
      <c r="H45" s="4">
        <v>3384</v>
      </c>
      <c r="I45" s="4">
        <v>3384</v>
      </c>
      <c r="J45" s="4">
        <v>3384</v>
      </c>
      <c r="K45" s="4">
        <v>3384</v>
      </c>
      <c r="L45" s="4">
        <v>3384</v>
      </c>
      <c r="M45" s="6"/>
      <c r="N45" s="6">
        <v>5400</v>
      </c>
      <c r="O45" s="24">
        <v>38865</v>
      </c>
      <c r="P45" s="24">
        <v>46084</v>
      </c>
      <c r="Q45" s="24">
        <v>-7218</v>
      </c>
      <c r="R45" s="24">
        <f>R41*0.141+R47*0.141</f>
        <v>42662.764799999997</v>
      </c>
      <c r="S45" s="4"/>
      <c r="T45" s="4">
        <v>36329</v>
      </c>
      <c r="U45" s="4">
        <v>2536</v>
      </c>
    </row>
    <row r="46" spans="1:21" hidden="1" x14ac:dyDescent="0.35">
      <c r="A46" s="5" t="s">
        <v>47</v>
      </c>
      <c r="B46" s="4">
        <v>688</v>
      </c>
      <c r="C46" s="4">
        <v>389</v>
      </c>
      <c r="D46" s="4">
        <v>389</v>
      </c>
      <c r="E46" s="4">
        <v>389</v>
      </c>
      <c r="F46" s="4">
        <v>389</v>
      </c>
      <c r="G46" s="4">
        <v>389</v>
      </c>
      <c r="H46" s="4">
        <v>406</v>
      </c>
      <c r="I46" s="4">
        <v>406</v>
      </c>
      <c r="J46" s="4">
        <v>406</v>
      </c>
      <c r="K46" s="4">
        <v>406</v>
      </c>
      <c r="L46" s="4">
        <v>406</v>
      </c>
      <c r="M46" s="6"/>
      <c r="N46" s="6">
        <v>5401</v>
      </c>
      <c r="O46" s="24">
        <v>4664</v>
      </c>
      <c r="P46" s="24">
        <v>5687</v>
      </c>
      <c r="Q46" s="24">
        <v>-1023</v>
      </c>
      <c r="R46" s="24">
        <f>R42*0.141</f>
        <v>5019.148799999999</v>
      </c>
      <c r="S46" s="4"/>
      <c r="T46" s="4">
        <v>4406</v>
      </c>
      <c r="U46" s="4">
        <v>258</v>
      </c>
    </row>
    <row r="47" spans="1:21" hidden="1" x14ac:dyDescent="0.35">
      <c r="A47" s="5" t="s">
        <v>48</v>
      </c>
      <c r="B47" s="6"/>
      <c r="C47" s="6"/>
      <c r="D47" s="6"/>
      <c r="E47" s="6"/>
      <c r="F47" s="6"/>
      <c r="G47" s="6"/>
      <c r="H47" s="6"/>
      <c r="I47" s="6"/>
      <c r="J47" s="6"/>
      <c r="K47" s="6"/>
      <c r="L47" s="6"/>
      <c r="M47" s="6"/>
      <c r="N47" s="6">
        <v>5495</v>
      </c>
      <c r="O47" s="23"/>
      <c r="P47" s="23"/>
      <c r="Q47" s="23"/>
      <c r="R47" s="23">
        <f>R41*0.02</f>
        <v>5932.8</v>
      </c>
      <c r="S47" s="6"/>
      <c r="T47" s="6"/>
      <c r="U47" s="6"/>
    </row>
    <row r="48" spans="1:21" hidden="1" x14ac:dyDescent="0.35">
      <c r="A48" s="5" t="s">
        <v>49</v>
      </c>
      <c r="B48" s="6"/>
      <c r="C48" s="6"/>
      <c r="D48" s="6"/>
      <c r="E48" s="6"/>
      <c r="F48" s="6"/>
      <c r="G48" s="6"/>
      <c r="H48" s="6"/>
      <c r="I48" s="6"/>
      <c r="J48" s="6"/>
      <c r="K48" s="6"/>
      <c r="L48" s="6"/>
      <c r="M48" s="6"/>
      <c r="N48" s="6">
        <v>5496</v>
      </c>
      <c r="O48" s="23"/>
      <c r="P48" s="23"/>
      <c r="Q48" s="23"/>
      <c r="R48" s="23"/>
      <c r="S48" s="6"/>
      <c r="T48" s="6"/>
      <c r="U48" s="6"/>
    </row>
    <row r="49" spans="1:21" hidden="1" x14ac:dyDescent="0.35">
      <c r="A49" s="5" t="s">
        <v>50</v>
      </c>
      <c r="B49" s="4">
        <v>1500</v>
      </c>
      <c r="C49" s="6"/>
      <c r="D49" s="4">
        <v>1970</v>
      </c>
      <c r="E49" s="6"/>
      <c r="F49" s="4">
        <v>2500</v>
      </c>
      <c r="G49" s="6"/>
      <c r="H49" s="6"/>
      <c r="I49" s="6"/>
      <c r="J49" s="6"/>
      <c r="K49" s="6"/>
      <c r="L49" s="6"/>
      <c r="M49" s="6"/>
      <c r="N49" s="6">
        <v>5990</v>
      </c>
      <c r="O49" s="24">
        <v>5970</v>
      </c>
      <c r="P49" s="23"/>
      <c r="Q49" s="24">
        <v>5970</v>
      </c>
      <c r="R49" s="24"/>
      <c r="S49" s="4"/>
      <c r="T49" s="4">
        <v>5500</v>
      </c>
      <c r="U49" s="4">
        <v>470</v>
      </c>
    </row>
    <row r="50" spans="1:21" x14ac:dyDescent="0.35">
      <c r="A50" s="5" t="s">
        <v>117</v>
      </c>
      <c r="B50" s="7">
        <v>53435</v>
      </c>
      <c r="C50" s="7">
        <v>29392</v>
      </c>
      <c r="D50" s="7">
        <v>31362</v>
      </c>
      <c r="E50" s="7">
        <v>29392</v>
      </c>
      <c r="F50" s="7">
        <v>31892</v>
      </c>
      <c r="G50" s="7">
        <v>29392</v>
      </c>
      <c r="H50" s="7">
        <v>30670</v>
      </c>
      <c r="I50" s="7">
        <v>30670</v>
      </c>
      <c r="J50" s="7">
        <v>30670</v>
      </c>
      <c r="K50" s="7">
        <v>30670</v>
      </c>
      <c r="L50" s="7">
        <v>30670</v>
      </c>
      <c r="M50" s="7"/>
      <c r="N50" s="6"/>
      <c r="O50" s="25">
        <v>358216</v>
      </c>
      <c r="P50" s="25">
        <v>415793</v>
      </c>
      <c r="Q50" s="25">
        <v>-57577</v>
      </c>
      <c r="R50" s="17">
        <f>SUM(R41:R49)</f>
        <v>385851.51360000001</v>
      </c>
      <c r="S50" s="7"/>
      <c r="T50" s="7">
        <v>335136</v>
      </c>
      <c r="U50" s="7">
        <v>23079</v>
      </c>
    </row>
    <row r="51" spans="1:21" x14ac:dyDescent="0.35">
      <c r="A51" s="4" t="s">
        <v>51</v>
      </c>
      <c r="B51" s="29"/>
      <c r="C51" s="30"/>
      <c r="D51" s="30"/>
      <c r="E51" s="30"/>
      <c r="F51" s="30"/>
      <c r="G51" s="30"/>
      <c r="H51" s="30"/>
      <c r="I51" s="30"/>
      <c r="J51" s="30"/>
      <c r="K51" s="30"/>
      <c r="L51" s="30"/>
      <c r="M51" s="30"/>
      <c r="N51" s="30"/>
      <c r="O51" s="30"/>
      <c r="P51" s="30"/>
      <c r="Q51" s="30"/>
      <c r="R51" s="30"/>
      <c r="S51" s="30"/>
      <c r="T51" s="30"/>
      <c r="U51" s="31"/>
    </row>
    <row r="52" spans="1:21" hidden="1" outlineLevel="1" x14ac:dyDescent="0.35">
      <c r="A52" s="5" t="s">
        <v>52</v>
      </c>
      <c r="B52" s="4">
        <v>-2408</v>
      </c>
      <c r="C52" s="4">
        <v>2474</v>
      </c>
      <c r="D52" s="6"/>
      <c r="E52" s="4">
        <v>2474</v>
      </c>
      <c r="F52" s="6"/>
      <c r="G52" s="6"/>
      <c r="H52" s="6"/>
      <c r="I52" s="4">
        <v>2474</v>
      </c>
      <c r="J52" s="6"/>
      <c r="K52" s="6"/>
      <c r="L52" s="6"/>
      <c r="M52" s="6"/>
      <c r="N52" s="6">
        <v>6320</v>
      </c>
      <c r="O52" s="24">
        <v>5015</v>
      </c>
      <c r="P52" s="24">
        <v>11387</v>
      </c>
      <c r="Q52" s="24">
        <v>-6372</v>
      </c>
      <c r="R52" s="27">
        <v>12500</v>
      </c>
      <c r="S52" s="4"/>
      <c r="T52" s="4">
        <v>12458</v>
      </c>
      <c r="U52" s="4">
        <v>-7443</v>
      </c>
    </row>
    <row r="53" spans="1:21" hidden="1" outlineLevel="1" x14ac:dyDescent="0.35">
      <c r="A53" s="5" t="s">
        <v>53</v>
      </c>
      <c r="B53" s="4">
        <v>7004</v>
      </c>
      <c r="C53" s="4">
        <v>13873</v>
      </c>
      <c r="D53" s="4">
        <v>6855</v>
      </c>
      <c r="E53" s="4">
        <v>7563</v>
      </c>
      <c r="F53" s="4">
        <v>2883</v>
      </c>
      <c r="G53" s="4">
        <v>8860</v>
      </c>
      <c r="H53" s="4">
        <v>6084</v>
      </c>
      <c r="I53" s="4">
        <v>1398</v>
      </c>
      <c r="J53" s="4">
        <v>1855</v>
      </c>
      <c r="K53" s="6"/>
      <c r="L53" s="6"/>
      <c r="M53" s="6"/>
      <c r="N53" s="6">
        <v>6340</v>
      </c>
      <c r="O53" s="24">
        <v>56374</v>
      </c>
      <c r="P53" s="24">
        <v>97739</v>
      </c>
      <c r="Q53" s="24">
        <v>-41365</v>
      </c>
      <c r="R53" s="27">
        <v>100000</v>
      </c>
      <c r="S53" s="4"/>
      <c r="T53" s="4">
        <v>49177</v>
      </c>
      <c r="U53" s="4">
        <v>7197</v>
      </c>
    </row>
    <row r="54" spans="1:21" hidden="1" outlineLevel="1" x14ac:dyDescent="0.35">
      <c r="A54" s="5" t="s">
        <v>54</v>
      </c>
      <c r="B54" s="6"/>
      <c r="C54" s="6"/>
      <c r="D54" s="6"/>
      <c r="E54" s="6"/>
      <c r="F54" s="6"/>
      <c r="G54" s="6"/>
      <c r="H54" s="6"/>
      <c r="I54" s="6"/>
      <c r="J54" s="6"/>
      <c r="K54" s="4">
        <v>2062</v>
      </c>
      <c r="L54" s="4">
        <v>231</v>
      </c>
      <c r="M54" s="6"/>
      <c r="N54" s="6">
        <v>6360</v>
      </c>
      <c r="O54" s="24">
        <v>2293</v>
      </c>
      <c r="P54" s="23"/>
      <c r="Q54" s="24">
        <v>2293</v>
      </c>
      <c r="R54" s="27">
        <v>2500</v>
      </c>
      <c r="S54" s="4"/>
      <c r="T54" s="4">
        <v>778</v>
      </c>
      <c r="U54" s="4">
        <v>1515</v>
      </c>
    </row>
    <row r="55" spans="1:21" hidden="1" outlineLevel="1" x14ac:dyDescent="0.35">
      <c r="A55" s="5" t="s">
        <v>55</v>
      </c>
      <c r="B55" s="6"/>
      <c r="C55" s="6"/>
      <c r="D55" s="4">
        <v>4086</v>
      </c>
      <c r="E55" s="6"/>
      <c r="F55" s="6"/>
      <c r="G55" s="4">
        <v>4086</v>
      </c>
      <c r="H55" s="6"/>
      <c r="I55" s="6"/>
      <c r="J55" s="4">
        <v>4086</v>
      </c>
      <c r="K55" s="6"/>
      <c r="L55" s="6"/>
      <c r="M55" s="6"/>
      <c r="N55" s="6">
        <v>6400</v>
      </c>
      <c r="O55" s="24">
        <v>12257</v>
      </c>
      <c r="P55" s="24">
        <v>20876</v>
      </c>
      <c r="Q55" s="24">
        <v>-8620</v>
      </c>
      <c r="R55" s="27">
        <v>0</v>
      </c>
      <c r="S55" s="4"/>
      <c r="T55" s="4">
        <v>21874</v>
      </c>
      <c r="U55" s="4">
        <v>-9617</v>
      </c>
    </row>
    <row r="56" spans="1:21" hidden="1" outlineLevel="1" x14ac:dyDescent="0.35">
      <c r="A56" s="5" t="s">
        <v>56</v>
      </c>
      <c r="B56" s="6"/>
      <c r="C56" s="6"/>
      <c r="D56" s="4">
        <v>1020</v>
      </c>
      <c r="E56" s="6"/>
      <c r="F56" s="6"/>
      <c r="G56" s="6"/>
      <c r="H56" s="4">
        <v>8400</v>
      </c>
      <c r="I56" s="6"/>
      <c r="J56" s="4">
        <v>4200</v>
      </c>
      <c r="K56" s="4">
        <v>4200</v>
      </c>
      <c r="L56" s="6"/>
      <c r="M56" s="6"/>
      <c r="N56" s="6">
        <v>6490</v>
      </c>
      <c r="O56" s="24">
        <v>17820</v>
      </c>
      <c r="P56" s="23"/>
      <c r="Q56" s="24">
        <v>17820</v>
      </c>
      <c r="R56" s="27"/>
      <c r="S56" s="4"/>
      <c r="T56" s="6"/>
      <c r="U56" s="4">
        <v>17820</v>
      </c>
    </row>
    <row r="57" spans="1:21" hidden="1" outlineLevel="1" x14ac:dyDescent="0.35">
      <c r="A57" s="5" t="s">
        <v>57</v>
      </c>
      <c r="B57" s="6"/>
      <c r="C57" s="6"/>
      <c r="D57" s="6"/>
      <c r="E57" s="6"/>
      <c r="F57" s="6"/>
      <c r="G57" s="6"/>
      <c r="H57" s="6"/>
      <c r="I57" s="6"/>
      <c r="J57" s="6"/>
      <c r="K57" s="6"/>
      <c r="L57" s="6"/>
      <c r="M57" s="6"/>
      <c r="N57" s="6">
        <v>6500</v>
      </c>
      <c r="O57" s="23"/>
      <c r="P57" s="23"/>
      <c r="Q57" s="23"/>
      <c r="R57" s="28"/>
      <c r="S57" s="6"/>
      <c r="T57" s="4">
        <v>4460</v>
      </c>
      <c r="U57" s="4">
        <v>-4460</v>
      </c>
    </row>
    <row r="58" spans="1:21" hidden="1" outlineLevel="1" x14ac:dyDescent="0.35">
      <c r="A58" s="5" t="s">
        <v>58</v>
      </c>
      <c r="B58" s="6"/>
      <c r="C58" s="6"/>
      <c r="D58" s="4">
        <v>320</v>
      </c>
      <c r="E58" s="6"/>
      <c r="F58" s="6"/>
      <c r="G58" s="4">
        <v>738</v>
      </c>
      <c r="H58" s="4">
        <v>3746</v>
      </c>
      <c r="I58" s="4">
        <v>5905</v>
      </c>
      <c r="J58" s="4">
        <v>1394</v>
      </c>
      <c r="K58" s="4">
        <v>339</v>
      </c>
      <c r="L58" s="4">
        <v>2292</v>
      </c>
      <c r="M58" s="6"/>
      <c r="N58" s="6">
        <v>6540</v>
      </c>
      <c r="O58" s="24">
        <v>14734</v>
      </c>
      <c r="P58" s="23"/>
      <c r="Q58" s="24">
        <v>14734</v>
      </c>
      <c r="R58" s="27">
        <v>5000</v>
      </c>
      <c r="S58" s="4"/>
      <c r="T58" s="4">
        <v>8622</v>
      </c>
      <c r="U58" s="4">
        <v>6112</v>
      </c>
    </row>
    <row r="59" spans="1:21" hidden="1" outlineLevel="1" x14ac:dyDescent="0.35">
      <c r="A59" s="5" t="s">
        <v>59</v>
      </c>
      <c r="B59" s="4">
        <v>61</v>
      </c>
      <c r="C59" s="4">
        <v>3057</v>
      </c>
      <c r="D59" s="4">
        <v>2662</v>
      </c>
      <c r="E59" s="6"/>
      <c r="F59" s="4">
        <v>189</v>
      </c>
      <c r="G59" s="4">
        <v>128</v>
      </c>
      <c r="H59" s="4">
        <v>4851</v>
      </c>
      <c r="I59" s="6"/>
      <c r="J59" s="4">
        <v>2407</v>
      </c>
      <c r="K59" s="4">
        <v>602</v>
      </c>
      <c r="L59" s="6"/>
      <c r="M59" s="6"/>
      <c r="N59" s="6">
        <v>6560</v>
      </c>
      <c r="O59" s="24">
        <v>13957</v>
      </c>
      <c r="P59" s="24">
        <v>2847</v>
      </c>
      <c r="Q59" s="24">
        <v>11110</v>
      </c>
      <c r="R59" s="27">
        <v>10000</v>
      </c>
      <c r="S59" s="4"/>
      <c r="T59" s="4">
        <v>12053</v>
      </c>
      <c r="U59" s="4">
        <v>1904</v>
      </c>
    </row>
    <row r="60" spans="1:21" hidden="1" outlineLevel="1" x14ac:dyDescent="0.35">
      <c r="A60" s="5" t="s">
        <v>60</v>
      </c>
      <c r="B60" s="6"/>
      <c r="C60" s="6"/>
      <c r="D60" s="6"/>
      <c r="E60" s="6"/>
      <c r="F60" s="6"/>
      <c r="G60" s="6"/>
      <c r="H60" s="6"/>
      <c r="I60" s="6"/>
      <c r="J60" s="6"/>
      <c r="K60" s="6"/>
      <c r="L60" s="6"/>
      <c r="M60" s="6"/>
      <c r="N60" s="6">
        <v>6570</v>
      </c>
      <c r="O60" s="23"/>
      <c r="P60" s="23"/>
      <c r="Q60" s="23"/>
      <c r="R60" s="28"/>
      <c r="S60" s="6"/>
      <c r="T60" s="4">
        <v>190</v>
      </c>
      <c r="U60" s="4">
        <v>-190</v>
      </c>
    </row>
    <row r="61" spans="1:21" hidden="1" outlineLevel="1" x14ac:dyDescent="0.35">
      <c r="A61" s="5" t="s">
        <v>61</v>
      </c>
      <c r="B61" s="6"/>
      <c r="C61" s="6"/>
      <c r="D61" s="6"/>
      <c r="E61" s="6"/>
      <c r="F61" s="4">
        <v>240</v>
      </c>
      <c r="G61" s="4">
        <v>164</v>
      </c>
      <c r="H61" s="6"/>
      <c r="I61" s="6"/>
      <c r="J61" s="6"/>
      <c r="K61" s="6"/>
      <c r="L61" s="6"/>
      <c r="M61" s="6"/>
      <c r="N61" s="6">
        <v>6600</v>
      </c>
      <c r="O61" s="24">
        <v>404</v>
      </c>
      <c r="P61" s="24">
        <v>5694</v>
      </c>
      <c r="Q61" s="24">
        <v>-5290</v>
      </c>
      <c r="R61" s="27">
        <v>26500</v>
      </c>
      <c r="S61" s="4"/>
      <c r="T61" s="4">
        <v>1780</v>
      </c>
      <c r="U61" s="4">
        <v>-1376</v>
      </c>
    </row>
    <row r="62" spans="1:21" hidden="1" outlineLevel="1" x14ac:dyDescent="0.35">
      <c r="A62" s="5" t="s">
        <v>62</v>
      </c>
      <c r="B62" s="6"/>
      <c r="C62" s="6"/>
      <c r="D62" s="6"/>
      <c r="E62" s="6"/>
      <c r="F62" s="4">
        <v>186</v>
      </c>
      <c r="G62" s="6"/>
      <c r="H62" s="6"/>
      <c r="I62" s="6"/>
      <c r="J62" s="6"/>
      <c r="K62" s="6"/>
      <c r="L62" s="6"/>
      <c r="M62" s="6"/>
      <c r="N62" s="6">
        <v>6620</v>
      </c>
      <c r="O62" s="24">
        <v>186</v>
      </c>
      <c r="P62" s="24">
        <v>4745</v>
      </c>
      <c r="Q62" s="24">
        <v>-4559</v>
      </c>
      <c r="R62" s="27">
        <v>7000</v>
      </c>
      <c r="S62" s="4"/>
      <c r="T62" s="6"/>
      <c r="U62" s="4">
        <v>186</v>
      </c>
    </row>
    <row r="63" spans="1:21" hidden="1" outlineLevel="1" x14ac:dyDescent="0.35">
      <c r="A63" s="5" t="s">
        <v>63</v>
      </c>
      <c r="B63" s="6"/>
      <c r="C63" s="6"/>
      <c r="D63" s="6"/>
      <c r="E63" s="6"/>
      <c r="F63" s="6"/>
      <c r="G63" s="6"/>
      <c r="H63" s="4">
        <v>159</v>
      </c>
      <c r="I63" s="6"/>
      <c r="J63" s="6"/>
      <c r="K63" s="6"/>
      <c r="L63" s="6"/>
      <c r="M63" s="6"/>
      <c r="N63" s="6">
        <v>6690</v>
      </c>
      <c r="O63" s="24">
        <v>159</v>
      </c>
      <c r="P63" s="24">
        <v>4745</v>
      </c>
      <c r="Q63" s="24">
        <v>-4585</v>
      </c>
      <c r="R63" s="27">
        <v>5000</v>
      </c>
      <c r="S63" s="4"/>
      <c r="T63" s="4">
        <v>13047</v>
      </c>
      <c r="U63" s="4">
        <v>-12888</v>
      </c>
    </row>
    <row r="64" spans="1:21" hidden="1" outlineLevel="1" x14ac:dyDescent="0.35">
      <c r="A64" s="5" t="s">
        <v>64</v>
      </c>
      <c r="B64" s="4">
        <v>2000</v>
      </c>
      <c r="C64" s="4">
        <v>2000</v>
      </c>
      <c r="D64" s="4">
        <v>2000</v>
      </c>
      <c r="E64" s="4">
        <v>2000</v>
      </c>
      <c r="F64" s="4">
        <v>2000</v>
      </c>
      <c r="G64" s="4">
        <v>2000</v>
      </c>
      <c r="H64" s="4">
        <v>2000</v>
      </c>
      <c r="I64" s="4">
        <v>2000</v>
      </c>
      <c r="J64" s="4">
        <v>2000</v>
      </c>
      <c r="K64" s="4">
        <v>2000</v>
      </c>
      <c r="L64" s="6"/>
      <c r="M64" s="6"/>
      <c r="N64" s="6">
        <v>6705</v>
      </c>
      <c r="O64" s="24">
        <v>20000</v>
      </c>
      <c r="P64" s="24">
        <f>11387+18979</f>
        <v>30366</v>
      </c>
      <c r="Q64" s="24">
        <v>8613</v>
      </c>
      <c r="R64" s="27">
        <v>24000</v>
      </c>
      <c r="S64" s="4"/>
      <c r="T64" s="4">
        <v>23028</v>
      </c>
      <c r="U64" s="4">
        <v>-3028</v>
      </c>
    </row>
    <row r="65" spans="1:21" hidden="1" outlineLevel="1" x14ac:dyDescent="0.35">
      <c r="A65" s="5" t="s">
        <v>65</v>
      </c>
      <c r="B65" s="6"/>
      <c r="C65" s="6"/>
      <c r="D65" s="6"/>
      <c r="E65" s="6"/>
      <c r="F65" s="6"/>
      <c r="G65" s="6"/>
      <c r="H65" s="6"/>
      <c r="I65" s="6"/>
      <c r="J65" s="6"/>
      <c r="K65" s="6"/>
      <c r="L65" s="6"/>
      <c r="M65" s="6"/>
      <c r="N65" s="6">
        <v>6790</v>
      </c>
      <c r="O65" s="23"/>
      <c r="P65" s="24"/>
      <c r="Q65" s="24">
        <v>-18979</v>
      </c>
      <c r="R65" s="27"/>
      <c r="S65" s="4"/>
      <c r="T65" s="6"/>
      <c r="U65" s="6"/>
    </row>
    <row r="66" spans="1:21" hidden="1" outlineLevel="1" x14ac:dyDescent="0.35">
      <c r="A66" s="5" t="s">
        <v>66</v>
      </c>
      <c r="B66" s="6"/>
      <c r="C66" s="6"/>
      <c r="D66" s="6"/>
      <c r="E66" s="6"/>
      <c r="F66" s="6"/>
      <c r="G66" s="6"/>
      <c r="H66" s="6"/>
      <c r="I66" s="6"/>
      <c r="J66" s="6"/>
      <c r="K66" s="6"/>
      <c r="L66" s="6"/>
      <c r="M66" s="6"/>
      <c r="N66" s="6">
        <v>6800</v>
      </c>
      <c r="O66" s="23"/>
      <c r="P66" s="24">
        <v>190</v>
      </c>
      <c r="Q66" s="24">
        <v>-190</v>
      </c>
      <c r="R66" s="27">
        <v>500</v>
      </c>
      <c r="S66" s="4"/>
      <c r="T66" s="4">
        <v>43</v>
      </c>
      <c r="U66" s="4">
        <v>-43</v>
      </c>
    </row>
    <row r="67" spans="1:21" hidden="1" outlineLevel="1" x14ac:dyDescent="0.35">
      <c r="A67" s="5" t="s">
        <v>67</v>
      </c>
      <c r="B67" s="4">
        <v>1174</v>
      </c>
      <c r="C67" s="6"/>
      <c r="D67" s="4">
        <v>298</v>
      </c>
      <c r="E67" s="6"/>
      <c r="F67" s="4">
        <v>1339</v>
      </c>
      <c r="G67" s="6"/>
      <c r="H67" s="4">
        <v>1152</v>
      </c>
      <c r="I67" s="6"/>
      <c r="J67" s="4">
        <v>1144</v>
      </c>
      <c r="K67" s="6"/>
      <c r="L67" s="6"/>
      <c r="M67" s="6"/>
      <c r="N67" s="6">
        <v>6810</v>
      </c>
      <c r="O67" s="24">
        <v>5108</v>
      </c>
      <c r="P67" s="24">
        <v>30366</v>
      </c>
      <c r="Q67" s="24">
        <v>-25258</v>
      </c>
      <c r="R67" s="27">
        <v>10000</v>
      </c>
      <c r="S67" s="4"/>
      <c r="T67" s="4">
        <v>8447</v>
      </c>
      <c r="U67" s="4">
        <v>-3339</v>
      </c>
    </row>
    <row r="68" spans="1:21" hidden="1" outlineLevel="1" x14ac:dyDescent="0.35">
      <c r="A68" s="5" t="s">
        <v>68</v>
      </c>
      <c r="B68" s="6"/>
      <c r="C68" s="6"/>
      <c r="D68" s="6"/>
      <c r="E68" s="6"/>
      <c r="F68" s="6"/>
      <c r="G68" s="4">
        <v>2765</v>
      </c>
      <c r="H68" s="4">
        <v>6400</v>
      </c>
      <c r="I68" s="6"/>
      <c r="J68" s="6"/>
      <c r="K68" s="6"/>
      <c r="L68" s="6"/>
      <c r="M68" s="6"/>
      <c r="N68" s="6">
        <v>6860</v>
      </c>
      <c r="O68" s="24">
        <v>9165</v>
      </c>
      <c r="P68" s="24">
        <v>474</v>
      </c>
      <c r="Q68" s="24">
        <v>8691</v>
      </c>
      <c r="R68" s="27">
        <v>10000</v>
      </c>
      <c r="S68" s="4"/>
      <c r="T68" s="4">
        <v>5016</v>
      </c>
      <c r="U68" s="4">
        <v>4150</v>
      </c>
    </row>
    <row r="69" spans="1:21" hidden="1" outlineLevel="1" x14ac:dyDescent="0.35">
      <c r="A69" s="5" t="s">
        <v>120</v>
      </c>
      <c r="B69" s="4">
        <v>511</v>
      </c>
      <c r="C69" s="4">
        <v>784</v>
      </c>
      <c r="D69" s="4">
        <v>642</v>
      </c>
      <c r="E69" s="4">
        <v>635</v>
      </c>
      <c r="F69" s="4">
        <v>648</v>
      </c>
      <c r="G69" s="4">
        <v>657</v>
      </c>
      <c r="H69" s="4">
        <v>979</v>
      </c>
      <c r="I69" s="4">
        <v>744</v>
      </c>
      <c r="J69" s="4">
        <v>562</v>
      </c>
      <c r="K69" s="4">
        <v>549</v>
      </c>
      <c r="L69" s="6"/>
      <c r="M69" s="6"/>
      <c r="N69" s="6">
        <v>6900</v>
      </c>
      <c r="O69" s="24">
        <v>6710</v>
      </c>
      <c r="P69" s="23"/>
      <c r="Q69" s="24">
        <v>6710</v>
      </c>
      <c r="R69" s="27">
        <v>7000</v>
      </c>
      <c r="S69" s="4"/>
      <c r="T69" s="4">
        <v>100</v>
      </c>
      <c r="U69" s="4">
        <v>6610</v>
      </c>
    </row>
    <row r="70" spans="1:21" hidden="1" outlineLevel="1" x14ac:dyDescent="0.35">
      <c r="A70" s="5" t="s">
        <v>69</v>
      </c>
      <c r="B70" s="6"/>
      <c r="C70" s="6"/>
      <c r="D70" s="6"/>
      <c r="E70" s="6"/>
      <c r="F70" s="6"/>
      <c r="G70" s="6"/>
      <c r="H70" s="6"/>
      <c r="I70" s="6"/>
      <c r="J70" s="6"/>
      <c r="K70" s="6"/>
      <c r="L70" s="6"/>
      <c r="M70" s="6"/>
      <c r="N70" s="6">
        <v>6940</v>
      </c>
      <c r="O70" s="23"/>
      <c r="P70" s="24">
        <v>2847</v>
      </c>
      <c r="Q70" s="24">
        <v>-2847</v>
      </c>
      <c r="R70" s="27">
        <v>3000</v>
      </c>
      <c r="S70" s="4"/>
      <c r="T70" s="6"/>
      <c r="U70" s="6"/>
    </row>
    <row r="71" spans="1:21" hidden="1" outlineLevel="1" x14ac:dyDescent="0.35">
      <c r="A71" s="5" t="s">
        <v>70</v>
      </c>
      <c r="B71" s="6"/>
      <c r="C71" s="6"/>
      <c r="D71" s="6"/>
      <c r="E71" s="6"/>
      <c r="F71" s="6"/>
      <c r="G71" s="6"/>
      <c r="H71" s="6"/>
      <c r="I71" s="6"/>
      <c r="J71" s="6"/>
      <c r="K71" s="6"/>
      <c r="L71" s="6"/>
      <c r="M71" s="6"/>
      <c r="N71" s="6">
        <v>7000</v>
      </c>
      <c r="O71" s="23"/>
      <c r="P71" s="23"/>
      <c r="Q71" s="23"/>
      <c r="R71" s="28"/>
      <c r="S71" s="6"/>
      <c r="T71" s="4">
        <v>146</v>
      </c>
      <c r="U71" s="4">
        <v>-146</v>
      </c>
    </row>
    <row r="72" spans="1:21" hidden="1" outlineLevel="1" x14ac:dyDescent="0.35">
      <c r="A72" s="5" t="s">
        <v>71</v>
      </c>
      <c r="B72" s="6"/>
      <c r="C72" s="6"/>
      <c r="D72" s="6"/>
      <c r="E72" s="6"/>
      <c r="F72" s="6"/>
      <c r="G72" s="6"/>
      <c r="H72" s="6"/>
      <c r="I72" s="6"/>
      <c r="J72" s="6"/>
      <c r="K72" s="6"/>
      <c r="L72" s="6"/>
      <c r="M72" s="6"/>
      <c r="N72" s="6">
        <v>7320</v>
      </c>
      <c r="O72" s="23"/>
      <c r="P72" s="23"/>
      <c r="Q72" s="23"/>
      <c r="R72" s="28"/>
      <c r="S72" s="6"/>
      <c r="T72" s="4">
        <v>500</v>
      </c>
      <c r="U72" s="4">
        <v>-500</v>
      </c>
    </row>
    <row r="73" spans="1:21" hidden="1" outlineLevel="1" x14ac:dyDescent="0.35">
      <c r="A73" s="5" t="s">
        <v>72</v>
      </c>
      <c r="B73" s="6"/>
      <c r="C73" s="6"/>
      <c r="D73" s="6"/>
      <c r="E73" s="4">
        <v>200</v>
      </c>
      <c r="F73" s="6"/>
      <c r="G73" s="4">
        <v>31350</v>
      </c>
      <c r="H73" s="6"/>
      <c r="I73" s="6"/>
      <c r="J73" s="4">
        <v>3658</v>
      </c>
      <c r="K73" s="4">
        <v>3000</v>
      </c>
      <c r="L73" s="6"/>
      <c r="M73" s="6"/>
      <c r="N73" s="6">
        <v>7400</v>
      </c>
      <c r="O73" s="24">
        <v>38208</v>
      </c>
      <c r="P73" s="23"/>
      <c r="Q73" s="24">
        <v>38208</v>
      </c>
      <c r="R73" s="27">
        <v>40000</v>
      </c>
      <c r="S73" s="4"/>
      <c r="T73" s="4">
        <v>68756</v>
      </c>
      <c r="U73" s="4">
        <v>-30548</v>
      </c>
    </row>
    <row r="74" spans="1:21" hidden="1" outlineLevel="1" x14ac:dyDescent="0.35">
      <c r="A74" s="5" t="s">
        <v>73</v>
      </c>
      <c r="B74" s="4">
        <v>2864</v>
      </c>
      <c r="C74" s="4">
        <v>2864</v>
      </c>
      <c r="D74" s="4">
        <v>2864</v>
      </c>
      <c r="E74" s="4">
        <v>3736</v>
      </c>
      <c r="F74" s="4">
        <v>4275</v>
      </c>
      <c r="G74" s="4">
        <v>3532</v>
      </c>
      <c r="H74" s="4">
        <v>3532</v>
      </c>
      <c r="I74" s="4">
        <v>3532</v>
      </c>
      <c r="J74" s="4">
        <v>3532</v>
      </c>
      <c r="K74" s="4">
        <v>3532</v>
      </c>
      <c r="L74" s="6"/>
      <c r="M74" s="6"/>
      <c r="N74" s="6">
        <v>7500</v>
      </c>
      <c r="O74" s="24">
        <v>34263</v>
      </c>
      <c r="P74" s="24">
        <v>30366</v>
      </c>
      <c r="Q74" s="24">
        <v>3897</v>
      </c>
      <c r="R74" s="27">
        <v>35000</v>
      </c>
      <c r="S74" s="4"/>
      <c r="T74" s="4">
        <v>31182</v>
      </c>
      <c r="U74" s="4">
        <v>3081</v>
      </c>
    </row>
    <row r="75" spans="1:21" hidden="1" outlineLevel="1" x14ac:dyDescent="0.35">
      <c r="A75" s="5" t="s">
        <v>74</v>
      </c>
      <c r="B75" s="6"/>
      <c r="C75" s="6"/>
      <c r="D75" s="6"/>
      <c r="E75" s="6"/>
      <c r="F75" s="6"/>
      <c r="G75" s="6"/>
      <c r="H75" s="6"/>
      <c r="I75" s="6"/>
      <c r="J75" s="6"/>
      <c r="K75" s="6"/>
      <c r="L75" s="6"/>
      <c r="M75" s="6"/>
      <c r="N75" s="6">
        <v>7600</v>
      </c>
      <c r="O75" s="23"/>
      <c r="P75" s="24">
        <v>4745</v>
      </c>
      <c r="Q75" s="24">
        <v>-4745</v>
      </c>
      <c r="R75" s="27">
        <v>5000</v>
      </c>
      <c r="S75" s="4"/>
      <c r="T75" s="6"/>
      <c r="U75" s="6"/>
    </row>
    <row r="76" spans="1:21" hidden="1" outlineLevel="1" x14ac:dyDescent="0.35">
      <c r="A76" s="5" t="s">
        <v>75</v>
      </c>
      <c r="B76" s="4">
        <v>1</v>
      </c>
      <c r="C76" s="4">
        <v>1</v>
      </c>
      <c r="D76" s="6"/>
      <c r="E76" s="4">
        <v>0</v>
      </c>
      <c r="F76" s="6"/>
      <c r="G76" s="4">
        <v>-1</v>
      </c>
      <c r="H76" s="6"/>
      <c r="I76" s="6"/>
      <c r="J76" s="6"/>
      <c r="K76" s="4">
        <v>1</v>
      </c>
      <c r="L76" s="4">
        <v>0</v>
      </c>
      <c r="M76" s="6"/>
      <c r="N76" s="6">
        <v>7740</v>
      </c>
      <c r="O76" s="24">
        <v>1</v>
      </c>
      <c r="P76" s="23"/>
      <c r="Q76" s="24">
        <v>1</v>
      </c>
      <c r="R76" s="27"/>
      <c r="S76" s="4"/>
      <c r="T76" s="4">
        <v>117</v>
      </c>
      <c r="U76" s="4">
        <v>-116</v>
      </c>
    </row>
    <row r="77" spans="1:21" hidden="1" outlineLevel="1" x14ac:dyDescent="0.35">
      <c r="A77" s="5" t="s">
        <v>76</v>
      </c>
      <c r="B77" s="4">
        <v>383</v>
      </c>
      <c r="C77" s="4">
        <v>4211</v>
      </c>
      <c r="D77" s="4">
        <v>156</v>
      </c>
      <c r="E77" s="4">
        <v>276</v>
      </c>
      <c r="F77" s="4">
        <v>148</v>
      </c>
      <c r="G77" s="4">
        <v>236</v>
      </c>
      <c r="H77" s="4">
        <v>258</v>
      </c>
      <c r="I77" s="4">
        <v>966</v>
      </c>
      <c r="J77" s="4">
        <v>248</v>
      </c>
      <c r="K77" s="4">
        <v>502</v>
      </c>
      <c r="L77" s="4">
        <v>100</v>
      </c>
      <c r="M77" s="6"/>
      <c r="N77" s="6">
        <v>7770</v>
      </c>
      <c r="O77" s="24">
        <v>7485</v>
      </c>
      <c r="P77" s="24">
        <v>2847</v>
      </c>
      <c r="Q77" s="24">
        <v>4638</v>
      </c>
      <c r="R77" s="27">
        <v>7500</v>
      </c>
      <c r="S77" s="4"/>
      <c r="T77" s="4">
        <v>7979</v>
      </c>
      <c r="U77" s="4">
        <v>-494</v>
      </c>
    </row>
    <row r="78" spans="1:21" hidden="1" outlineLevel="1" x14ac:dyDescent="0.35">
      <c r="A78" s="5" t="s">
        <v>77</v>
      </c>
      <c r="B78" s="4">
        <v>1265</v>
      </c>
      <c r="C78" s="4">
        <v>1063</v>
      </c>
      <c r="D78" s="6"/>
      <c r="E78" s="4">
        <v>1482</v>
      </c>
      <c r="F78" s="6"/>
      <c r="G78" s="4">
        <v>1501</v>
      </c>
      <c r="H78" s="4">
        <v>1289</v>
      </c>
      <c r="I78" s="4">
        <v>1307</v>
      </c>
      <c r="J78" s="4">
        <v>3162</v>
      </c>
      <c r="K78" s="4">
        <v>1294</v>
      </c>
      <c r="L78" s="6"/>
      <c r="M78" s="6"/>
      <c r="N78" s="6">
        <v>7775</v>
      </c>
      <c r="O78" s="24">
        <v>12363</v>
      </c>
      <c r="P78" s="23"/>
      <c r="Q78" s="24">
        <v>12363</v>
      </c>
      <c r="R78" s="27">
        <v>12500</v>
      </c>
      <c r="S78" s="4"/>
      <c r="T78" s="4">
        <v>9858</v>
      </c>
      <c r="U78" s="4">
        <v>2504</v>
      </c>
    </row>
    <row r="79" spans="1:21" hidden="1" outlineLevel="1" x14ac:dyDescent="0.35">
      <c r="A79" s="5" t="s">
        <v>78</v>
      </c>
      <c r="B79" s="6"/>
      <c r="C79" s="6"/>
      <c r="D79" s="4">
        <v>399</v>
      </c>
      <c r="E79" s="4">
        <v>144</v>
      </c>
      <c r="F79" s="6"/>
      <c r="G79" s="6"/>
      <c r="H79" s="4">
        <v>122</v>
      </c>
      <c r="I79" s="6"/>
      <c r="J79" s="6"/>
      <c r="K79" s="4">
        <v>158</v>
      </c>
      <c r="L79" s="6"/>
      <c r="M79" s="6"/>
      <c r="N79" s="12">
        <v>7790</v>
      </c>
      <c r="O79" s="24">
        <v>823</v>
      </c>
      <c r="P79" s="24">
        <v>4745</v>
      </c>
      <c r="Q79" s="24">
        <v>-3922</v>
      </c>
      <c r="R79" s="27">
        <v>1500</v>
      </c>
      <c r="S79" s="4"/>
      <c r="T79" s="4">
        <v>1152</v>
      </c>
      <c r="U79" s="4">
        <v>-329</v>
      </c>
    </row>
    <row r="80" spans="1:21" hidden="1" outlineLevel="1" x14ac:dyDescent="0.35">
      <c r="A80" s="5" t="s">
        <v>79</v>
      </c>
      <c r="B80" s="6"/>
      <c r="C80" s="6"/>
      <c r="D80" s="6"/>
      <c r="E80" s="6"/>
      <c r="F80" s="6"/>
      <c r="G80" s="6"/>
      <c r="H80" s="6"/>
      <c r="I80" s="6"/>
      <c r="J80" s="6"/>
      <c r="K80" s="6"/>
      <c r="L80" s="6"/>
      <c r="M80" s="6"/>
      <c r="N80" s="12">
        <v>7830</v>
      </c>
      <c r="O80" s="23"/>
      <c r="P80" s="23"/>
      <c r="Q80" s="23"/>
      <c r="R80" s="28"/>
      <c r="S80" s="6"/>
      <c r="T80" s="4">
        <v>44753</v>
      </c>
      <c r="U80" s="4">
        <v>-44753</v>
      </c>
    </row>
    <row r="81" spans="1:21" collapsed="1" x14ac:dyDescent="0.35">
      <c r="A81" s="5" t="s">
        <v>118</v>
      </c>
      <c r="B81" s="7">
        <v>12854</v>
      </c>
      <c r="C81" s="7">
        <v>30328</v>
      </c>
      <c r="D81" s="7">
        <v>21302</v>
      </c>
      <c r="E81" s="7">
        <v>18510</v>
      </c>
      <c r="F81" s="7">
        <v>11908</v>
      </c>
      <c r="G81" s="7">
        <v>56016</v>
      </c>
      <c r="H81" s="7">
        <v>38973</v>
      </c>
      <c r="I81" s="7">
        <v>18326</v>
      </c>
      <c r="J81" s="7">
        <v>28247</v>
      </c>
      <c r="K81" s="7">
        <v>18239</v>
      </c>
      <c r="L81" s="7">
        <v>2623</v>
      </c>
      <c r="M81" s="7"/>
      <c r="N81" s="6"/>
      <c r="O81" s="25">
        <v>257325</v>
      </c>
      <c r="P81" s="25">
        <v>254976</v>
      </c>
      <c r="Q81" s="25">
        <v>2348</v>
      </c>
      <c r="R81" s="17">
        <f>SUM(R52:R80)</f>
        <v>324500</v>
      </c>
      <c r="S81" s="7"/>
      <c r="T81" s="7">
        <v>325517</v>
      </c>
      <c r="U81" s="7">
        <v>-68192</v>
      </c>
    </row>
    <row r="82" spans="1:21" x14ac:dyDescent="0.35">
      <c r="A82" s="5" t="s">
        <v>119</v>
      </c>
      <c r="B82" s="7">
        <v>66289</v>
      </c>
      <c r="C82" s="7">
        <v>59720</v>
      </c>
      <c r="D82" s="7">
        <v>52665</v>
      </c>
      <c r="E82" s="7">
        <v>47902</v>
      </c>
      <c r="F82" s="7">
        <v>43800</v>
      </c>
      <c r="G82" s="7">
        <v>85408</v>
      </c>
      <c r="H82" s="7">
        <v>69643</v>
      </c>
      <c r="I82" s="7">
        <v>48996</v>
      </c>
      <c r="J82" s="7">
        <v>59435</v>
      </c>
      <c r="K82" s="7">
        <v>51073</v>
      </c>
      <c r="L82" s="7">
        <v>33293</v>
      </c>
      <c r="M82" s="7"/>
      <c r="N82" s="6"/>
      <c r="O82" s="25">
        <v>618223</v>
      </c>
      <c r="P82" s="25">
        <v>698288</v>
      </c>
      <c r="Q82" s="25">
        <v>-80065</v>
      </c>
      <c r="R82" s="17">
        <f>R81+R50+R39</f>
        <v>730351.51359999995</v>
      </c>
      <c r="S82" s="7"/>
      <c r="T82" s="7">
        <v>661189</v>
      </c>
      <c r="U82" s="7">
        <v>-42966</v>
      </c>
    </row>
    <row r="83" spans="1:21" x14ac:dyDescent="0.35">
      <c r="A83" s="8" t="s">
        <v>17</v>
      </c>
      <c r="B83" s="7">
        <v>121807</v>
      </c>
      <c r="C83" s="7">
        <v>-68277</v>
      </c>
      <c r="D83" s="7">
        <v>-49190</v>
      </c>
      <c r="E83" s="7">
        <v>26883</v>
      </c>
      <c r="F83" s="7">
        <v>-45155</v>
      </c>
      <c r="G83" s="7">
        <v>-799</v>
      </c>
      <c r="H83" s="7">
        <v>-54490</v>
      </c>
      <c r="I83" s="7">
        <v>-43228</v>
      </c>
      <c r="J83" s="7">
        <v>67727</v>
      </c>
      <c r="K83" s="7">
        <v>21449</v>
      </c>
      <c r="L83" s="7">
        <v>-7497</v>
      </c>
      <c r="M83" s="7">
        <v>13388</v>
      </c>
      <c r="N83" s="7"/>
      <c r="O83" s="25">
        <v>-17382</v>
      </c>
      <c r="P83" s="25">
        <v>89921</v>
      </c>
      <c r="Q83" s="25">
        <v>-107303</v>
      </c>
      <c r="R83" s="17">
        <f>R34-R82</f>
        <v>15148.486400000053</v>
      </c>
      <c r="S83" s="7"/>
      <c r="T83" s="7">
        <v>45703</v>
      </c>
      <c r="U83" s="7">
        <v>-63085</v>
      </c>
    </row>
    <row r="84" spans="1:21" x14ac:dyDescent="0.35">
      <c r="A84" s="32" t="s">
        <v>80</v>
      </c>
      <c r="B84" s="33"/>
      <c r="C84" s="33"/>
      <c r="D84" s="33"/>
      <c r="E84" s="33"/>
      <c r="F84" s="33"/>
      <c r="G84" s="33"/>
      <c r="H84" s="33"/>
      <c r="I84" s="33"/>
      <c r="J84" s="33"/>
      <c r="K84" s="33"/>
      <c r="L84" s="33"/>
      <c r="M84" s="33"/>
      <c r="N84" s="33"/>
      <c r="O84" s="33"/>
      <c r="P84" s="33"/>
      <c r="Q84" s="33"/>
      <c r="R84" s="33"/>
      <c r="S84" s="33"/>
      <c r="T84" s="33"/>
      <c r="U84" s="34"/>
    </row>
    <row r="85" spans="1:21" x14ac:dyDescent="0.35">
      <c r="A85" s="35"/>
      <c r="B85" s="36"/>
      <c r="C85" s="36"/>
      <c r="D85" s="36"/>
      <c r="E85" s="36"/>
      <c r="F85" s="36"/>
      <c r="G85" s="36"/>
      <c r="H85" s="36"/>
      <c r="I85" s="36"/>
      <c r="J85" s="36"/>
      <c r="K85" s="36"/>
      <c r="L85" s="36"/>
      <c r="M85" s="36"/>
      <c r="N85" s="36"/>
      <c r="O85" s="36"/>
      <c r="P85" s="36"/>
      <c r="Q85" s="36"/>
      <c r="R85" s="36"/>
      <c r="S85" s="36"/>
      <c r="T85" s="36"/>
      <c r="U85" s="37"/>
    </row>
    <row r="86" spans="1:21" x14ac:dyDescent="0.35">
      <c r="A86" s="4" t="s">
        <v>81</v>
      </c>
      <c r="B86" s="29"/>
      <c r="C86" s="30"/>
      <c r="D86" s="30"/>
      <c r="E86" s="30"/>
      <c r="F86" s="30"/>
      <c r="G86" s="30"/>
      <c r="H86" s="30"/>
      <c r="I86" s="30"/>
      <c r="J86" s="30"/>
      <c r="K86" s="30"/>
      <c r="L86" s="30"/>
      <c r="M86" s="30"/>
      <c r="N86" s="30"/>
      <c r="O86" s="30"/>
      <c r="P86" s="30"/>
      <c r="Q86" s="30"/>
      <c r="R86" s="30"/>
      <c r="S86" s="30"/>
      <c r="T86" s="30"/>
      <c r="U86" s="31"/>
    </row>
    <row r="87" spans="1:21" hidden="1" outlineLevel="1" x14ac:dyDescent="0.35">
      <c r="A87" s="4" t="s">
        <v>82</v>
      </c>
      <c r="B87" s="29"/>
      <c r="C87" s="30"/>
      <c r="D87" s="30"/>
      <c r="E87" s="30"/>
      <c r="F87" s="30"/>
      <c r="G87" s="30"/>
      <c r="H87" s="30"/>
      <c r="I87" s="30"/>
      <c r="J87" s="30"/>
      <c r="K87" s="30"/>
      <c r="L87" s="30"/>
      <c r="M87" s="30"/>
      <c r="N87" s="30"/>
      <c r="O87" s="30"/>
      <c r="P87" s="30"/>
      <c r="Q87" s="30"/>
      <c r="R87" s="30"/>
      <c r="S87" s="30"/>
      <c r="T87" s="30"/>
      <c r="U87" s="31"/>
    </row>
    <row r="88" spans="1:21" hidden="1" outlineLevel="1" x14ac:dyDescent="0.35">
      <c r="A88" s="5" t="s">
        <v>83</v>
      </c>
      <c r="B88" s="6"/>
      <c r="C88" s="6"/>
      <c r="D88" s="6"/>
      <c r="E88" s="6"/>
      <c r="F88" s="6"/>
      <c r="G88" s="6"/>
      <c r="H88" s="6"/>
      <c r="I88" s="6"/>
      <c r="J88" s="6"/>
      <c r="K88" s="6"/>
      <c r="L88" s="6"/>
      <c r="M88" s="6"/>
      <c r="N88" s="6">
        <v>8040</v>
      </c>
      <c r="O88" s="23"/>
      <c r="P88" s="23"/>
      <c r="Q88" s="23"/>
      <c r="R88" s="28"/>
      <c r="S88" s="6"/>
      <c r="T88" s="4">
        <v>21</v>
      </c>
      <c r="U88" s="4">
        <v>-21</v>
      </c>
    </row>
    <row r="89" spans="1:21" hidden="1" outlineLevel="1" x14ac:dyDescent="0.35">
      <c r="A89" s="5" t="s">
        <v>84</v>
      </c>
      <c r="B89" s="4">
        <v>11</v>
      </c>
      <c r="C89" s="4">
        <v>43</v>
      </c>
      <c r="D89" s="4">
        <v>21</v>
      </c>
      <c r="E89" s="6"/>
      <c r="F89" s="4">
        <v>19</v>
      </c>
      <c r="G89" s="6"/>
      <c r="H89" s="4">
        <v>7</v>
      </c>
      <c r="I89" s="4">
        <v>10</v>
      </c>
      <c r="J89" s="6"/>
      <c r="K89" s="4">
        <v>31</v>
      </c>
      <c r="L89" s="6"/>
      <c r="M89" s="6"/>
      <c r="N89" s="6">
        <v>8050</v>
      </c>
      <c r="O89" s="24">
        <v>142</v>
      </c>
      <c r="P89" s="23"/>
      <c r="Q89" s="24">
        <v>142</v>
      </c>
      <c r="R89" s="27">
        <v>150</v>
      </c>
      <c r="S89" s="4"/>
      <c r="T89" s="4">
        <v>384</v>
      </c>
      <c r="U89" s="4">
        <v>-242</v>
      </c>
    </row>
    <row r="90" spans="1:21" hidden="1" outlineLevel="1" x14ac:dyDescent="0.35">
      <c r="A90" s="5" t="s">
        <v>85</v>
      </c>
      <c r="B90" s="6"/>
      <c r="C90" s="6"/>
      <c r="D90" s="6"/>
      <c r="E90" s="6"/>
      <c r="F90" s="6"/>
      <c r="G90" s="4">
        <v>28</v>
      </c>
      <c r="H90" s="4">
        <v>21</v>
      </c>
      <c r="I90" s="6"/>
      <c r="J90" s="6"/>
      <c r="K90" s="6"/>
      <c r="L90" s="6"/>
      <c r="M90" s="6"/>
      <c r="N90" s="7">
        <v>8070</v>
      </c>
      <c r="O90" s="24">
        <v>49</v>
      </c>
      <c r="P90" s="23"/>
      <c r="Q90" s="24">
        <v>49</v>
      </c>
      <c r="R90" s="27">
        <v>50</v>
      </c>
      <c r="S90" s="4"/>
      <c r="T90" s="4">
        <v>37</v>
      </c>
      <c r="U90" s="4">
        <v>12</v>
      </c>
    </row>
    <row r="91" spans="1:21" hidden="1" outlineLevel="1" x14ac:dyDescent="0.35">
      <c r="A91" s="5" t="s">
        <v>86</v>
      </c>
      <c r="B91" s="6"/>
      <c r="C91" s="6"/>
      <c r="D91" s="6"/>
      <c r="E91" s="6"/>
      <c r="F91" s="6"/>
      <c r="G91" s="6"/>
      <c r="H91" s="6"/>
      <c r="I91" s="6"/>
      <c r="J91" s="6"/>
      <c r="K91" s="6"/>
      <c r="L91" s="6"/>
      <c r="M91" s="6"/>
      <c r="N91" s="7">
        <v>8071</v>
      </c>
      <c r="O91" s="23"/>
      <c r="P91" s="23"/>
      <c r="Q91" s="23"/>
      <c r="R91" s="28"/>
      <c r="S91" s="6"/>
      <c r="T91" s="6"/>
      <c r="U91" s="6"/>
    </row>
    <row r="92" spans="1:21" hidden="1" outlineLevel="1" x14ac:dyDescent="0.35">
      <c r="A92" s="5" t="s">
        <v>87</v>
      </c>
      <c r="B92" s="6"/>
      <c r="C92" s="6"/>
      <c r="D92" s="6"/>
      <c r="E92" s="6"/>
      <c r="F92" s="6"/>
      <c r="G92" s="6"/>
      <c r="H92" s="6"/>
      <c r="I92" s="6"/>
      <c r="J92" s="6"/>
      <c r="K92" s="6"/>
      <c r="L92" s="6"/>
      <c r="M92" s="6"/>
      <c r="N92" s="7">
        <v>8078</v>
      </c>
      <c r="O92" s="23"/>
      <c r="P92" s="23"/>
      <c r="Q92" s="23"/>
      <c r="R92" s="28"/>
      <c r="S92" s="6"/>
      <c r="T92" s="6"/>
      <c r="U92" s="6"/>
    </row>
    <row r="93" spans="1:21" hidden="1" outlineLevel="1" x14ac:dyDescent="0.35">
      <c r="A93" s="5" t="s">
        <v>82</v>
      </c>
      <c r="B93" s="7">
        <v>11</v>
      </c>
      <c r="C93" s="7">
        <v>43</v>
      </c>
      <c r="D93" s="7">
        <v>21</v>
      </c>
      <c r="E93" s="7"/>
      <c r="F93" s="7">
        <v>19</v>
      </c>
      <c r="G93" s="7">
        <v>28</v>
      </c>
      <c r="H93" s="7">
        <v>29</v>
      </c>
      <c r="I93" s="7">
        <v>10</v>
      </c>
      <c r="J93" s="7"/>
      <c r="K93" s="7">
        <v>31</v>
      </c>
      <c r="L93" s="7"/>
      <c r="M93" s="7"/>
      <c r="N93" s="7"/>
      <c r="O93" s="25">
        <v>191</v>
      </c>
      <c r="P93" s="25"/>
      <c r="Q93" s="25">
        <v>191</v>
      </c>
      <c r="R93" s="17">
        <f>SUM(R88:R92)</f>
        <v>200</v>
      </c>
      <c r="S93" s="7"/>
      <c r="T93" s="7">
        <v>441</v>
      </c>
      <c r="U93" s="7">
        <v>-250</v>
      </c>
    </row>
    <row r="94" spans="1:21" hidden="1" outlineLevel="1" x14ac:dyDescent="0.35">
      <c r="A94" s="5" t="s">
        <v>81</v>
      </c>
      <c r="B94" s="7">
        <v>11</v>
      </c>
      <c r="C94" s="7">
        <v>43</v>
      </c>
      <c r="D94" s="7">
        <v>21</v>
      </c>
      <c r="E94" s="7"/>
      <c r="F94" s="7">
        <v>19</v>
      </c>
      <c r="G94" s="7">
        <v>28</v>
      </c>
      <c r="H94" s="7">
        <v>29</v>
      </c>
      <c r="I94" s="7">
        <v>10</v>
      </c>
      <c r="J94" s="7"/>
      <c r="K94" s="7">
        <v>31</v>
      </c>
      <c r="L94" s="7"/>
      <c r="M94" s="7"/>
      <c r="N94" s="7"/>
      <c r="O94" s="25">
        <v>191</v>
      </c>
      <c r="P94" s="25"/>
      <c r="Q94" s="25">
        <v>191</v>
      </c>
      <c r="R94" s="17">
        <f>R93</f>
        <v>200</v>
      </c>
      <c r="S94" s="7"/>
      <c r="T94" s="7">
        <v>441</v>
      </c>
      <c r="U94" s="7">
        <v>-250</v>
      </c>
    </row>
    <row r="95" spans="1:21" hidden="1" outlineLevel="1" x14ac:dyDescent="0.35">
      <c r="A95" s="4" t="s">
        <v>88</v>
      </c>
      <c r="B95" s="29"/>
      <c r="C95" s="30"/>
      <c r="D95" s="30"/>
      <c r="E95" s="30"/>
      <c r="F95" s="30"/>
      <c r="G95" s="30"/>
      <c r="H95" s="30"/>
      <c r="I95" s="30"/>
      <c r="J95" s="30"/>
      <c r="K95" s="30"/>
      <c r="L95" s="30"/>
      <c r="M95" s="30"/>
      <c r="N95" s="30"/>
      <c r="O95" s="30"/>
      <c r="P95" s="30"/>
      <c r="Q95" s="30"/>
      <c r="R95" s="30"/>
      <c r="S95" s="30"/>
      <c r="T95" s="30"/>
      <c r="U95" s="31"/>
    </row>
    <row r="96" spans="1:21" hidden="1" outlineLevel="1" x14ac:dyDescent="0.35">
      <c r="A96" s="4" t="s">
        <v>89</v>
      </c>
      <c r="B96" s="29"/>
      <c r="C96" s="30"/>
      <c r="D96" s="30"/>
      <c r="E96" s="30"/>
      <c r="F96" s="30"/>
      <c r="G96" s="30"/>
      <c r="H96" s="30"/>
      <c r="I96" s="30"/>
      <c r="J96" s="30"/>
      <c r="K96" s="30"/>
      <c r="L96" s="30"/>
      <c r="M96" s="30"/>
      <c r="N96" s="30"/>
      <c r="O96" s="30"/>
      <c r="P96" s="30"/>
      <c r="Q96" s="30"/>
      <c r="R96" s="30"/>
      <c r="S96" s="30"/>
      <c r="T96" s="30"/>
      <c r="U96" s="31"/>
    </row>
    <row r="97" spans="1:21" hidden="1" outlineLevel="1" x14ac:dyDescent="0.35">
      <c r="A97" s="5" t="s">
        <v>90</v>
      </c>
      <c r="B97" s="6"/>
      <c r="C97" s="6"/>
      <c r="D97" s="6"/>
      <c r="E97" s="6"/>
      <c r="F97" s="6"/>
      <c r="G97" s="6"/>
      <c r="H97" s="6"/>
      <c r="I97" s="6"/>
      <c r="J97" s="6"/>
      <c r="K97" s="6"/>
      <c r="L97" s="6"/>
      <c r="M97" s="6"/>
      <c r="N97">
        <v>8110</v>
      </c>
      <c r="O97" s="23"/>
      <c r="P97" s="23"/>
      <c r="Q97" s="23"/>
      <c r="R97" s="23"/>
      <c r="S97" s="6"/>
      <c r="T97" s="6"/>
      <c r="U97" s="6"/>
    </row>
    <row r="98" spans="1:21" hidden="1" outlineLevel="1" x14ac:dyDescent="0.35">
      <c r="A98" s="5" t="s">
        <v>89</v>
      </c>
      <c r="B98" s="7"/>
      <c r="C98" s="7"/>
      <c r="D98" s="7"/>
      <c r="E98" s="7"/>
      <c r="F98" s="7"/>
      <c r="G98" s="7"/>
      <c r="H98" s="7"/>
      <c r="I98" s="7"/>
      <c r="J98" s="7"/>
      <c r="K98" s="7"/>
      <c r="L98" s="7"/>
      <c r="M98" s="7"/>
      <c r="O98" s="25"/>
      <c r="P98" s="25"/>
      <c r="Q98" s="25"/>
      <c r="R98" s="17"/>
      <c r="S98" s="7"/>
      <c r="T98" s="7"/>
      <c r="U98" s="7"/>
    </row>
    <row r="99" spans="1:21" hidden="1" outlineLevel="1" x14ac:dyDescent="0.35">
      <c r="A99" s="4" t="s">
        <v>91</v>
      </c>
      <c r="B99" s="29"/>
      <c r="C99" s="30"/>
      <c r="D99" s="30"/>
      <c r="E99" s="30"/>
      <c r="F99" s="30"/>
      <c r="G99" s="30"/>
      <c r="H99" s="30"/>
      <c r="I99" s="30"/>
      <c r="J99" s="30"/>
      <c r="K99" s="30"/>
      <c r="L99" s="30"/>
      <c r="M99" s="30"/>
      <c r="N99" s="30"/>
      <c r="O99" s="30"/>
      <c r="P99" s="30"/>
      <c r="Q99" s="30"/>
      <c r="R99" s="30"/>
      <c r="S99" s="30"/>
      <c r="T99" s="30"/>
      <c r="U99" s="31"/>
    </row>
    <row r="100" spans="1:21" hidden="1" outlineLevel="1" x14ac:dyDescent="0.35">
      <c r="A100" s="5" t="s">
        <v>92</v>
      </c>
      <c r="B100" s="4">
        <v>52</v>
      </c>
      <c r="C100" s="6"/>
      <c r="D100" s="6"/>
      <c r="E100" s="6"/>
      <c r="F100" s="6"/>
      <c r="G100" s="6"/>
      <c r="H100" s="6"/>
      <c r="I100" s="6"/>
      <c r="J100" s="6"/>
      <c r="K100" s="6"/>
      <c r="L100" s="6"/>
      <c r="M100" s="6"/>
      <c r="N100" s="6">
        <v>8150</v>
      </c>
      <c r="O100" s="24">
        <v>52</v>
      </c>
      <c r="P100" s="24">
        <v>3321</v>
      </c>
      <c r="Q100" s="24">
        <v>-3269</v>
      </c>
      <c r="R100" s="27">
        <v>15000</v>
      </c>
      <c r="S100" s="4"/>
      <c r="T100" s="4">
        <v>1334</v>
      </c>
      <c r="U100" s="4">
        <v>-1282</v>
      </c>
    </row>
    <row r="101" spans="1:21" hidden="1" outlineLevel="1" x14ac:dyDescent="0.35">
      <c r="A101" s="5" t="s">
        <v>93</v>
      </c>
      <c r="B101" s="6"/>
      <c r="C101" s="6"/>
      <c r="D101" s="6"/>
      <c r="E101" s="6"/>
      <c r="F101" s="4">
        <v>35</v>
      </c>
      <c r="G101" s="6"/>
      <c r="H101" s="6"/>
      <c r="I101" s="6"/>
      <c r="J101" s="6"/>
      <c r="K101" s="4">
        <v>653</v>
      </c>
      <c r="L101" s="6"/>
      <c r="M101" s="6"/>
      <c r="N101" s="6">
        <v>8155</v>
      </c>
      <c r="O101" s="24">
        <v>688</v>
      </c>
      <c r="P101" s="23"/>
      <c r="Q101" s="24">
        <v>688</v>
      </c>
      <c r="R101" s="27"/>
      <c r="S101" s="4"/>
      <c r="T101" s="4">
        <v>283</v>
      </c>
      <c r="U101" s="4">
        <v>405</v>
      </c>
    </row>
    <row r="102" spans="1:21" hidden="1" outlineLevel="1" x14ac:dyDescent="0.35">
      <c r="A102" s="5" t="s">
        <v>94</v>
      </c>
      <c r="B102" s="6"/>
      <c r="C102" s="6"/>
      <c r="D102" s="6"/>
      <c r="E102" s="6"/>
      <c r="F102" s="6"/>
      <c r="G102" s="6"/>
      <c r="H102" s="6"/>
      <c r="I102" s="6"/>
      <c r="J102" s="6"/>
      <c r="K102" s="6"/>
      <c r="L102" s="6"/>
      <c r="M102" s="6"/>
      <c r="N102" s="7">
        <v>8160</v>
      </c>
      <c r="O102" s="23"/>
      <c r="P102" s="23"/>
      <c r="Q102" s="23"/>
      <c r="R102" s="28"/>
      <c r="S102" s="6"/>
      <c r="T102" s="4">
        <v>45</v>
      </c>
      <c r="U102" s="4">
        <v>-45</v>
      </c>
    </row>
    <row r="103" spans="1:21" hidden="1" outlineLevel="1" x14ac:dyDescent="0.35">
      <c r="A103" s="5" t="s">
        <v>91</v>
      </c>
      <c r="B103" s="7">
        <v>52</v>
      </c>
      <c r="C103" s="7"/>
      <c r="D103" s="7"/>
      <c r="E103" s="7"/>
      <c r="F103" s="7">
        <v>35</v>
      </c>
      <c r="G103" s="7"/>
      <c r="H103" s="7"/>
      <c r="I103" s="7"/>
      <c r="J103" s="7"/>
      <c r="K103" s="7">
        <v>653</v>
      </c>
      <c r="L103" s="7"/>
      <c r="M103" s="7"/>
      <c r="N103" s="7"/>
      <c r="O103" s="25">
        <v>740</v>
      </c>
      <c r="P103" s="25">
        <v>3321</v>
      </c>
      <c r="Q103" s="25">
        <v>-2581</v>
      </c>
      <c r="R103" s="17">
        <f>500000*0.03</f>
        <v>15000</v>
      </c>
      <c r="S103" s="7"/>
      <c r="T103" s="7">
        <v>1662</v>
      </c>
      <c r="U103" s="7">
        <v>-922</v>
      </c>
    </row>
    <row r="104" spans="1:21" hidden="1" outlineLevel="1" x14ac:dyDescent="0.35">
      <c r="A104" s="5" t="s">
        <v>88</v>
      </c>
      <c r="B104" s="7">
        <v>52</v>
      </c>
      <c r="C104" s="7"/>
      <c r="D104" s="7"/>
      <c r="E104" s="7"/>
      <c r="F104" s="7">
        <v>35</v>
      </c>
      <c r="G104" s="7"/>
      <c r="H104" s="7"/>
      <c r="I104" s="7"/>
      <c r="J104" s="7"/>
      <c r="K104" s="7">
        <v>653</v>
      </c>
      <c r="L104" s="7"/>
      <c r="M104" s="7"/>
      <c r="N104" s="7"/>
      <c r="O104" s="25">
        <v>740</v>
      </c>
      <c r="P104" s="25">
        <v>3321</v>
      </c>
      <c r="Q104" s="25">
        <v>-2581</v>
      </c>
      <c r="R104" s="17">
        <f>R103</f>
        <v>15000</v>
      </c>
      <c r="S104" s="7"/>
      <c r="T104" s="7">
        <v>1662</v>
      </c>
      <c r="U104" s="7">
        <v>-922</v>
      </c>
    </row>
    <row r="105" spans="1:21" collapsed="1" x14ac:dyDescent="0.35">
      <c r="A105" s="8" t="s">
        <v>95</v>
      </c>
      <c r="B105" s="7">
        <v>-41</v>
      </c>
      <c r="C105" s="7">
        <v>43</v>
      </c>
      <c r="D105" s="7">
        <v>21</v>
      </c>
      <c r="E105" s="7"/>
      <c r="F105" s="7">
        <v>-16</v>
      </c>
      <c r="G105" s="7">
        <v>28</v>
      </c>
      <c r="H105" s="7">
        <v>29</v>
      </c>
      <c r="I105" s="7">
        <v>10</v>
      </c>
      <c r="J105" s="7"/>
      <c r="K105" s="7">
        <v>-622</v>
      </c>
      <c r="L105" s="7"/>
      <c r="M105" s="7"/>
      <c r="N105" s="7"/>
      <c r="O105" s="25">
        <v>-549</v>
      </c>
      <c r="P105" s="25">
        <v>-3321</v>
      </c>
      <c r="Q105" s="25">
        <v>2772</v>
      </c>
      <c r="R105" s="17">
        <f>R94-R104</f>
        <v>-14800</v>
      </c>
      <c r="S105" s="7"/>
      <c r="T105" s="7">
        <v>-1221</v>
      </c>
      <c r="U105" s="7">
        <v>672</v>
      </c>
    </row>
    <row r="106" spans="1:21" x14ac:dyDescent="0.35">
      <c r="A106" s="8" t="s">
        <v>96</v>
      </c>
      <c r="B106" s="7">
        <v>121766</v>
      </c>
      <c r="C106" s="7">
        <v>-68234</v>
      </c>
      <c r="D106" s="7">
        <v>-49169</v>
      </c>
      <c r="E106" s="7">
        <v>26883</v>
      </c>
      <c r="F106" s="7">
        <v>-45171</v>
      </c>
      <c r="G106" s="7">
        <v>-772</v>
      </c>
      <c r="H106" s="7">
        <v>-54461</v>
      </c>
      <c r="I106" s="7">
        <v>-43218</v>
      </c>
      <c r="J106" s="7">
        <v>67727</v>
      </c>
      <c r="K106" s="7">
        <v>20826</v>
      </c>
      <c r="L106" s="7">
        <v>-7497</v>
      </c>
      <c r="M106" s="7">
        <v>13388</v>
      </c>
      <c r="N106" s="7"/>
      <c r="O106" s="25">
        <v>-17931</v>
      </c>
      <c r="P106" s="25">
        <v>86600</v>
      </c>
      <c r="Q106" s="25">
        <v>-104530</v>
      </c>
      <c r="R106" s="17">
        <f>R105+R83</f>
        <v>348.48640000005253</v>
      </c>
      <c r="S106" s="7"/>
      <c r="T106" s="7">
        <v>44483</v>
      </c>
      <c r="U106" s="7">
        <v>-62414</v>
      </c>
    </row>
    <row r="107" spans="1:21" x14ac:dyDescent="0.35">
      <c r="A107" s="8" t="s">
        <v>97</v>
      </c>
      <c r="B107" s="7">
        <v>121766</v>
      </c>
      <c r="C107" s="7">
        <v>-68234</v>
      </c>
      <c r="D107" s="7">
        <v>-49169</v>
      </c>
      <c r="E107" s="7">
        <v>26883</v>
      </c>
      <c r="F107" s="7">
        <v>-45171</v>
      </c>
      <c r="G107" s="7">
        <v>-772</v>
      </c>
      <c r="H107" s="7">
        <v>-54461</v>
      </c>
      <c r="I107" s="7">
        <v>-43218</v>
      </c>
      <c r="J107" s="7">
        <v>67727</v>
      </c>
      <c r="K107" s="7">
        <v>20826</v>
      </c>
      <c r="L107" s="7">
        <v>-7497</v>
      </c>
      <c r="M107" s="7">
        <v>13388</v>
      </c>
      <c r="N107" s="6"/>
      <c r="O107" s="25">
        <v>-17931</v>
      </c>
      <c r="P107" s="25">
        <v>86600</v>
      </c>
      <c r="Q107" s="25">
        <v>-104530</v>
      </c>
      <c r="R107" s="17">
        <f>R106</f>
        <v>348.48640000005253</v>
      </c>
      <c r="S107" s="7"/>
      <c r="T107" s="7">
        <v>44483</v>
      </c>
      <c r="U107" s="7">
        <v>-62414</v>
      </c>
    </row>
    <row r="108" spans="1:21" ht="15" hidden="1" customHeight="1" x14ac:dyDescent="0.35">
      <c r="A108" s="32" t="s">
        <v>98</v>
      </c>
      <c r="B108" s="33"/>
      <c r="C108" s="33"/>
      <c r="D108" s="33"/>
      <c r="E108" s="33"/>
      <c r="F108" s="33"/>
      <c r="G108" s="33"/>
      <c r="H108" s="33"/>
      <c r="I108" s="33"/>
      <c r="J108" s="33"/>
      <c r="K108" s="33"/>
      <c r="L108" s="33"/>
      <c r="M108" s="33"/>
      <c r="N108" s="33"/>
      <c r="O108" s="33"/>
      <c r="P108" s="33"/>
      <c r="Q108" s="33"/>
      <c r="R108" s="33"/>
      <c r="S108" s="33"/>
      <c r="T108" s="33"/>
      <c r="U108" s="34"/>
    </row>
    <row r="109" spans="1:21" ht="15" hidden="1" customHeight="1" x14ac:dyDescent="0.35">
      <c r="A109" s="35"/>
      <c r="B109" s="36"/>
      <c r="C109" s="36"/>
      <c r="D109" s="36"/>
      <c r="E109" s="36"/>
      <c r="F109" s="36"/>
      <c r="G109" s="36"/>
      <c r="H109" s="36"/>
      <c r="I109" s="36"/>
      <c r="J109" s="36"/>
      <c r="K109" s="36"/>
      <c r="L109" s="36"/>
      <c r="M109" s="36"/>
      <c r="N109" s="36"/>
      <c r="O109" s="36"/>
      <c r="P109" s="36"/>
      <c r="Q109" s="36"/>
      <c r="R109" s="36"/>
      <c r="S109" s="36"/>
      <c r="T109" s="36"/>
      <c r="U109" s="37"/>
    </row>
    <row r="110" spans="1:21" ht="15" hidden="1" customHeight="1" x14ac:dyDescent="0.35">
      <c r="A110" s="5" t="s">
        <v>99</v>
      </c>
      <c r="B110" s="6"/>
      <c r="C110" s="6"/>
      <c r="D110" s="6"/>
      <c r="E110" s="6"/>
      <c r="F110" s="6"/>
      <c r="G110" s="6"/>
      <c r="H110" s="6"/>
      <c r="I110" s="6"/>
      <c r="J110" s="6"/>
      <c r="K110" s="6"/>
      <c r="L110" s="6"/>
      <c r="M110" s="6"/>
      <c r="N110">
        <v>8410</v>
      </c>
      <c r="O110" s="23"/>
      <c r="P110" s="23"/>
      <c r="Q110" s="23"/>
      <c r="R110" s="23"/>
      <c r="S110" s="6"/>
      <c r="T110" s="6"/>
      <c r="U110" s="6"/>
    </row>
    <row r="111" spans="1:21" ht="15" hidden="1" customHeight="1" x14ac:dyDescent="0.35">
      <c r="A111" s="5" t="s">
        <v>100</v>
      </c>
      <c r="B111" s="6"/>
      <c r="C111" s="6"/>
      <c r="D111" s="6"/>
      <c r="E111" s="6"/>
      <c r="F111" s="6"/>
      <c r="G111" s="6"/>
      <c r="H111" s="6"/>
      <c r="I111" s="6"/>
      <c r="J111" s="6"/>
      <c r="K111" s="6"/>
      <c r="L111" s="6"/>
      <c r="M111" s="6"/>
      <c r="N111">
        <v>8450</v>
      </c>
      <c r="O111" s="23"/>
      <c r="P111" s="23"/>
      <c r="Q111" s="23"/>
      <c r="R111" s="23"/>
      <c r="S111" s="6"/>
      <c r="T111" s="6"/>
      <c r="U111" s="6"/>
    </row>
    <row r="112" spans="1:21" ht="15" hidden="1" customHeight="1" x14ac:dyDescent="0.35">
      <c r="A112" s="5" t="s">
        <v>101</v>
      </c>
      <c r="B112" s="6"/>
      <c r="C112" s="6"/>
      <c r="D112" s="6"/>
      <c r="E112" s="6"/>
      <c r="F112" s="6"/>
      <c r="G112" s="6"/>
      <c r="H112" s="6"/>
      <c r="I112" s="6"/>
      <c r="J112" s="6"/>
      <c r="K112" s="6"/>
      <c r="L112" s="6"/>
      <c r="M112" s="6"/>
      <c r="N112">
        <v>8510</v>
      </c>
      <c r="O112" s="23"/>
      <c r="P112" s="23"/>
      <c r="Q112" s="23"/>
      <c r="R112" s="23"/>
      <c r="S112" s="6"/>
      <c r="T112" s="6"/>
      <c r="U112" s="6"/>
    </row>
    <row r="113" spans="1:21" ht="15" hidden="1" customHeight="1" x14ac:dyDescent="0.35">
      <c r="A113" s="5" t="s">
        <v>102</v>
      </c>
      <c r="B113" s="6"/>
      <c r="C113" s="6"/>
      <c r="D113" s="6"/>
      <c r="E113" s="6"/>
      <c r="F113" s="6"/>
      <c r="G113" s="6"/>
      <c r="H113" s="6"/>
      <c r="I113" s="6"/>
      <c r="J113" s="6"/>
      <c r="K113" s="6"/>
      <c r="L113" s="6"/>
      <c r="M113" s="6"/>
      <c r="N113">
        <v>8390</v>
      </c>
      <c r="O113" s="23"/>
      <c r="P113" s="23"/>
      <c r="Q113" s="23"/>
      <c r="R113" s="23"/>
      <c r="S113" s="6"/>
      <c r="T113" s="6"/>
      <c r="U113" s="6"/>
    </row>
    <row r="114" spans="1:21" ht="15" hidden="1" customHeight="1" x14ac:dyDescent="0.35">
      <c r="A114" s="8" t="s">
        <v>98</v>
      </c>
      <c r="B114" s="7"/>
      <c r="C114" s="7"/>
      <c r="D114" s="7"/>
      <c r="E114" s="7"/>
      <c r="F114" s="7"/>
      <c r="G114" s="7"/>
      <c r="H114" s="7"/>
      <c r="I114" s="7"/>
      <c r="J114" s="7"/>
      <c r="K114" s="7"/>
      <c r="L114" s="7"/>
      <c r="M114" s="7"/>
      <c r="O114" s="25"/>
      <c r="P114" s="25"/>
      <c r="Q114" s="25"/>
      <c r="R114" s="25"/>
      <c r="S114" s="7"/>
      <c r="T114" s="7"/>
      <c r="U114" s="7"/>
    </row>
    <row r="115" spans="1:21" x14ac:dyDescent="0.35">
      <c r="A115" s="8" t="s">
        <v>103</v>
      </c>
      <c r="B115" s="7">
        <v>121766</v>
      </c>
      <c r="C115" s="7">
        <v>-68234</v>
      </c>
      <c r="D115" s="7">
        <v>-49169</v>
      </c>
      <c r="E115" s="7">
        <v>26883</v>
      </c>
      <c r="F115" s="7">
        <v>-45171</v>
      </c>
      <c r="G115" s="7">
        <v>-772</v>
      </c>
      <c r="H115" s="7">
        <v>-54461</v>
      </c>
      <c r="I115" s="7">
        <v>-43218</v>
      </c>
      <c r="J115" s="7">
        <v>67727</v>
      </c>
      <c r="K115" s="7">
        <v>20826</v>
      </c>
      <c r="L115" s="7">
        <v>-7497</v>
      </c>
      <c r="M115" s="7">
        <v>13388</v>
      </c>
      <c r="N115" s="6"/>
      <c r="O115" s="25">
        <v>-17931</v>
      </c>
      <c r="P115" s="25">
        <v>86600</v>
      </c>
      <c r="Q115" s="25">
        <v>-104530</v>
      </c>
      <c r="R115" s="17">
        <f>R107</f>
        <v>348.48640000005253</v>
      </c>
      <c r="S115" s="7"/>
      <c r="T115" s="7">
        <v>44483</v>
      </c>
      <c r="U115" s="7">
        <v>-62414</v>
      </c>
    </row>
  </sheetData>
  <mergeCells count="29">
    <mergeCell ref="A7:U7"/>
    <mergeCell ref="A8:A9"/>
    <mergeCell ref="B8:B9"/>
    <mergeCell ref="C8:C9"/>
    <mergeCell ref="D8:D9"/>
    <mergeCell ref="E8:E9"/>
    <mergeCell ref="F8:F9"/>
    <mergeCell ref="G8:G9"/>
    <mergeCell ref="H8:H9"/>
    <mergeCell ref="I8:I9"/>
    <mergeCell ref="B36:U36"/>
    <mergeCell ref="J8:J9"/>
    <mergeCell ref="K8:K9"/>
    <mergeCell ref="L8:L9"/>
    <mergeCell ref="M8:M9"/>
    <mergeCell ref="A10:U11"/>
    <mergeCell ref="B12:U12"/>
    <mergeCell ref="B13:U13"/>
    <mergeCell ref="B30:U30"/>
    <mergeCell ref="B35:U35"/>
    <mergeCell ref="B96:U96"/>
    <mergeCell ref="B99:U99"/>
    <mergeCell ref="A108:U109"/>
    <mergeCell ref="B40:U40"/>
    <mergeCell ref="B51:U51"/>
    <mergeCell ref="A84:U85"/>
    <mergeCell ref="B86:U86"/>
    <mergeCell ref="B87:U87"/>
    <mergeCell ref="B95:U95"/>
  </mergeCells>
  <pageMargins left="0.74803149606299213" right="0.74803149606299213" top="0.98425196850393704" bottom="0.98425196850393704" header="0.51181102362204722" footer="0.51181102362204722"/>
  <pageSetup paperSize="9" scale="81" fitToHeight="0" orientation="portrait" r:id="rId1"/>
  <headerFooter>
    <oddHeader>&amp;F</oddHeader>
    <oddFooter>&amp;L&amp;"-,Fet" (internt)&amp;C&amp;D&amp;RSide &amp;P av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vt:i4>
      </vt:variant>
      <vt:variant>
        <vt:lpstr>Navngitte områder</vt:lpstr>
      </vt:variant>
      <vt:variant>
        <vt:i4>2</vt:i4>
      </vt:variant>
    </vt:vector>
  </HeadingPairs>
  <TitlesOfParts>
    <vt:vector size="3" baseType="lpstr">
      <vt:lpstr>Budsjett 2022</vt:lpstr>
      <vt:lpstr>'Budsjett 2022'!Utskriftsområde</vt:lpstr>
      <vt:lpstr>'Budsjett 2022'!Utskriftstitler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Resultatrapport</dc:title>
  <dc:creator>Roar Lund</dc:creator>
  <cp:lastModifiedBy>Stang Carsten, Asendia Norway</cp:lastModifiedBy>
  <cp:lastPrinted>2021-12-14T08:43:01Z</cp:lastPrinted>
  <dcterms:created xsi:type="dcterms:W3CDTF">2021-12-12T13:25:13Z</dcterms:created>
  <dcterms:modified xsi:type="dcterms:W3CDTF">2022-03-22T11:25:34Z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55e99e6-5b2c-4702-a7bf-f68bb075da50_Enabled">
    <vt:lpwstr>true</vt:lpwstr>
  </property>
  <property fmtid="{D5CDD505-2E9C-101B-9397-08002B2CF9AE}" pid="3" name="MSIP_Label_855e99e6-5b2c-4702-a7bf-f68bb075da50_SetDate">
    <vt:lpwstr>2021-12-19T16:42:44Z</vt:lpwstr>
  </property>
  <property fmtid="{D5CDD505-2E9C-101B-9397-08002B2CF9AE}" pid="4" name="MSIP_Label_855e99e6-5b2c-4702-a7bf-f68bb075da50_Method">
    <vt:lpwstr>Privileged</vt:lpwstr>
  </property>
  <property fmtid="{D5CDD505-2E9C-101B-9397-08002B2CF9AE}" pid="5" name="MSIP_Label_855e99e6-5b2c-4702-a7bf-f68bb075da50_Name">
    <vt:lpwstr>Internal</vt:lpwstr>
  </property>
  <property fmtid="{D5CDD505-2E9C-101B-9397-08002B2CF9AE}" pid="6" name="MSIP_Label_855e99e6-5b2c-4702-a7bf-f68bb075da50_SiteId">
    <vt:lpwstr>3f8984d9-857b-4e28-a0a6-1493134424d3</vt:lpwstr>
  </property>
  <property fmtid="{D5CDD505-2E9C-101B-9397-08002B2CF9AE}" pid="7" name="MSIP_Label_855e99e6-5b2c-4702-a7bf-f68bb075da50_ActionId">
    <vt:lpwstr>23d01d7c-549a-43cc-922b-8f0980e5cd48</vt:lpwstr>
  </property>
  <property fmtid="{D5CDD505-2E9C-101B-9397-08002B2CF9AE}" pid="8" name="MSIP_Label_855e99e6-5b2c-4702-a7bf-f68bb075da50_ContentBits">
    <vt:lpwstr>0</vt:lpwstr>
  </property>
</Properties>
</file>